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jonic\Desktop\Emina\Emisije vrijednosnih papira\2025\"/>
    </mc:Choice>
  </mc:AlternateContent>
  <xr:revisionPtr revIDLastSave="0" documentId="8_{1BC269A3-BD8D-4EA3-8E53-4C0DDB5D55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zultati aukcija obveznica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0" i="10" l="1"/>
  <c r="G120" i="10"/>
  <c r="F120" i="10"/>
  <c r="E120" i="10"/>
  <c r="H118" i="10"/>
  <c r="G118" i="10"/>
  <c r="F118" i="10"/>
  <c r="E118" i="10"/>
  <c r="G117" i="10"/>
  <c r="H111" i="10"/>
  <c r="G111" i="10"/>
  <c r="F111" i="10"/>
  <c r="E111" i="10"/>
  <c r="G110" i="10"/>
  <c r="C110" i="10"/>
  <c r="G109" i="10"/>
  <c r="C109" i="10"/>
  <c r="G108" i="10"/>
  <c r="C108" i="10"/>
  <c r="G107" i="10"/>
  <c r="C107" i="10"/>
  <c r="G106" i="10"/>
  <c r="G105" i="10"/>
  <c r="H98" i="10"/>
  <c r="G98" i="10"/>
  <c r="F98" i="10"/>
  <c r="E98" i="10"/>
  <c r="G97" i="10"/>
  <c r="C97" i="10"/>
  <c r="H96" i="10"/>
  <c r="G96" i="10"/>
  <c r="C96" i="10"/>
  <c r="H89" i="10"/>
  <c r="G89" i="10"/>
  <c r="F89" i="10"/>
  <c r="E89" i="10"/>
  <c r="G88" i="10"/>
  <c r="G87" i="10"/>
  <c r="C87" i="10"/>
  <c r="G86" i="10"/>
  <c r="C86" i="10"/>
  <c r="G85" i="10"/>
  <c r="C85" i="10"/>
  <c r="G84" i="10"/>
  <c r="C84" i="10"/>
  <c r="G83" i="10"/>
  <c r="C83" i="10"/>
  <c r="G82" i="10"/>
  <c r="G80" i="10"/>
  <c r="G79" i="10"/>
  <c r="G78" i="10"/>
  <c r="C78" i="10"/>
  <c r="H77" i="10"/>
  <c r="G77" i="10"/>
  <c r="C77" i="10"/>
  <c r="H69" i="10"/>
  <c r="G69" i="10"/>
  <c r="F69" i="10"/>
  <c r="E69" i="10"/>
  <c r="G68" i="10"/>
  <c r="C68" i="10"/>
  <c r="G67" i="10"/>
  <c r="C67" i="10"/>
  <c r="G66" i="10"/>
  <c r="H65" i="10"/>
  <c r="G65" i="10"/>
  <c r="C65" i="10"/>
  <c r="H59" i="10"/>
  <c r="G59" i="10"/>
  <c r="F59" i="10"/>
  <c r="E59" i="10"/>
  <c r="G58" i="10"/>
  <c r="C58" i="10"/>
  <c r="G57" i="10"/>
  <c r="C57" i="10"/>
  <c r="H56" i="10"/>
  <c r="G56" i="10"/>
  <c r="C56" i="10"/>
  <c r="H55" i="10"/>
  <c r="G55" i="10"/>
  <c r="C55" i="10"/>
  <c r="H54" i="10"/>
  <c r="G54" i="10"/>
  <c r="C54" i="10"/>
  <c r="H53" i="10"/>
  <c r="G53" i="10"/>
  <c r="C53" i="10"/>
  <c r="H52" i="10"/>
  <c r="G52" i="10"/>
  <c r="C52" i="10"/>
  <c r="H51" i="10"/>
  <c r="G51" i="10"/>
  <c r="C51" i="10"/>
  <c r="H50" i="10"/>
  <c r="G50" i="10"/>
  <c r="C50" i="10"/>
  <c r="H49" i="10"/>
  <c r="G49" i="10"/>
  <c r="C49" i="10"/>
  <c r="H48" i="10"/>
  <c r="G48" i="10"/>
  <c r="C48" i="10"/>
  <c r="H47" i="10"/>
  <c r="G47" i="10"/>
  <c r="C47" i="10"/>
  <c r="H46" i="10"/>
  <c r="G46" i="10"/>
  <c r="C46" i="10"/>
  <c r="H45" i="10"/>
  <c r="G45" i="10"/>
  <c r="C45" i="10"/>
  <c r="H44" i="10"/>
  <c r="G44" i="10"/>
  <c r="C44" i="10"/>
  <c r="H43" i="10"/>
  <c r="G43" i="10"/>
  <c r="C43" i="10"/>
  <c r="H42" i="10"/>
  <c r="G42" i="10"/>
  <c r="C42" i="10"/>
  <c r="H41" i="10"/>
  <c r="G41" i="10"/>
  <c r="C41" i="10"/>
  <c r="G40" i="10"/>
  <c r="C40" i="10"/>
  <c r="H31" i="10"/>
  <c r="G31" i="10"/>
  <c r="F31" i="10"/>
  <c r="E31" i="10"/>
  <c r="G30" i="10"/>
  <c r="C30" i="10"/>
  <c r="G29" i="10"/>
  <c r="C29" i="10"/>
  <c r="G28" i="10"/>
  <c r="C28" i="10"/>
  <c r="G27" i="10"/>
  <c r="C27" i="10"/>
  <c r="G26" i="10"/>
  <c r="C26" i="10"/>
  <c r="G25" i="10"/>
  <c r="G24" i="10"/>
  <c r="H23" i="10"/>
  <c r="G23" i="10"/>
  <c r="C23" i="10"/>
  <c r="H22" i="10"/>
  <c r="G22" i="10"/>
  <c r="C22" i="10"/>
  <c r="H21" i="10"/>
  <c r="G21" i="10"/>
  <c r="C21" i="10"/>
  <c r="G20" i="10"/>
  <c r="C20" i="10"/>
  <c r="G19" i="10"/>
  <c r="C19" i="10"/>
  <c r="G18" i="10"/>
  <c r="G17" i="10"/>
  <c r="C17" i="10"/>
  <c r="G16" i="10"/>
  <c r="H9" i="10"/>
  <c r="G9" i="10"/>
  <c r="F9" i="10"/>
  <c r="E9" i="10"/>
  <c r="G8" i="10"/>
  <c r="C8" i="10"/>
  <c r="G7" i="10"/>
  <c r="C7" i="10"/>
  <c r="G6" i="10"/>
</calcChain>
</file>

<file path=xl/sharedStrings.xml><?xml version="1.0" encoding="utf-8"?>
<sst xmlns="http://schemas.openxmlformats.org/spreadsheetml/2006/main" count="163" uniqueCount="33">
  <si>
    <t>Obveznice 2Y</t>
  </si>
  <si>
    <t>R.br.</t>
  </si>
  <si>
    <t>Datum aukcije</t>
  </si>
  <si>
    <t>Datum poravnanja</t>
  </si>
  <si>
    <t>Datum dospijeća</t>
  </si>
  <si>
    <t>Ponuđeni iznos emisije</t>
  </si>
  <si>
    <t>Ukupan iznos pristiglih ponuda</t>
  </si>
  <si>
    <t>Stepen pokrića</t>
  </si>
  <si>
    <t>Ukupan iznos prihvaćenih ponuda</t>
  </si>
  <si>
    <t>Najviša prihvaćena cijena uz kamatnu stopu</t>
  </si>
  <si>
    <t>Najniža prihvaćena cijena uz kamatnu stopu</t>
  </si>
  <si>
    <t>Ponderisana prosječna prihvaćena cijena uz kamatnu stopu</t>
  </si>
  <si>
    <t>Kuponska stopa</t>
  </si>
  <si>
    <t>Cijena</t>
  </si>
  <si>
    <t>Kamatna stopa</t>
  </si>
  <si>
    <t xml:space="preserve">Cijena </t>
  </si>
  <si>
    <t>Ukupno Obveznice 2Y</t>
  </si>
  <si>
    <t>Obveznice 3Y</t>
  </si>
  <si>
    <t>Ukupno obveznice 3Y</t>
  </si>
  <si>
    <t>Obveznice 5Y</t>
  </si>
  <si>
    <t>Ukupno Obveznice 5Y</t>
  </si>
  <si>
    <t>Obveznice 6Y</t>
  </si>
  <si>
    <t>Ukupno obveznice 6Y</t>
  </si>
  <si>
    <t>Obveznice 7Y</t>
  </si>
  <si>
    <t>Ukupno obveznice 7Y</t>
  </si>
  <si>
    <t>Obveznice 8Y</t>
  </si>
  <si>
    <t>Ukupno obveznice 8Y</t>
  </si>
  <si>
    <t>Obveznice 10Y</t>
  </si>
  <si>
    <t>Ukupno obveznice 10Y</t>
  </si>
  <si>
    <t>Obveznice 15Y</t>
  </si>
  <si>
    <t>Sveukupno obveznice</t>
  </si>
  <si>
    <t>Izvor: Federalno ministarstvo finansija-Federalno ministarstvo financija, Sektor za upravljanje dugom</t>
  </si>
  <si>
    <t>Posljednje ažuriranje: 09.05.2025.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</si>
</sst>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00%"/>
    <numFmt numFmtId="166" formatCode="0.0000%"/>
  </numFmts>
  <fonts count="16">
    <font>
      <sz val="11"/>
      <color theme="1"/>
      <name val="Calibri"/>
      <charset val="134"/>
      <scheme val="minor"/>
    </font>
    <font>
      <sz val="11"/>
      <color rgb="FF0070C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9"/>
      <color theme="1"/>
      <name val="Calibri"/>
      <charset val="238"/>
      <scheme val="minor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name val="Calibri"/>
      <charset val="134"/>
      <scheme val="minor"/>
    </font>
    <font>
      <sz val="9"/>
      <color rgb="FFFF0000"/>
      <name val="Calibri"/>
      <charset val="134"/>
      <scheme val="minor"/>
    </font>
    <font>
      <sz val="9"/>
      <color rgb="FF0070C0"/>
      <name val="Calibri"/>
      <charset val="134"/>
      <scheme val="minor"/>
    </font>
    <font>
      <sz val="9"/>
      <color rgb="FFFF0000"/>
      <name val="Calibri"/>
      <charset val="238"/>
      <scheme val="minor"/>
    </font>
    <font>
      <b/>
      <sz val="10"/>
      <name val="Calibri"/>
      <charset val="238"/>
      <scheme val="minor"/>
    </font>
    <font>
      <b/>
      <sz val="9"/>
      <name val="Calibri"/>
      <charset val="238"/>
      <scheme val="minor"/>
    </font>
    <font>
      <sz val="9"/>
      <color theme="1"/>
      <name val="Times New Roman"/>
      <charset val="238"/>
    </font>
    <font>
      <b/>
      <sz val="9"/>
      <color theme="1"/>
      <name val="Times New Roman"/>
      <charset val="238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34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0" borderId="0" xfId="0" applyFill="1"/>
    <xf numFmtId="0" fontId="0" fillId="3" borderId="0" xfId="0" applyFill="1"/>
    <xf numFmtId="0" fontId="3" fillId="4" borderId="0" xfId="0" applyFont="1" applyFill="1"/>
    <xf numFmtId="0" fontId="3" fillId="0" borderId="0" xfId="0" applyFont="1"/>
    <xf numFmtId="0" fontId="6" fillId="2" borderId="0" xfId="0" applyFont="1" applyFill="1" applyAlignment="1">
      <alignment horizontal="center"/>
    </xf>
    <xf numFmtId="14" fontId="6" fillId="2" borderId="0" xfId="0" applyNumberFormat="1" applyFont="1" applyFill="1"/>
    <xf numFmtId="3" fontId="6" fillId="2" borderId="0" xfId="0" applyNumberFormat="1" applyFont="1" applyFill="1"/>
    <xf numFmtId="4" fontId="6" fillId="2" borderId="4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4" fontId="7" fillId="2" borderId="0" xfId="0" applyNumberFormat="1" applyFont="1" applyFill="1"/>
    <xf numFmtId="3" fontId="7" fillId="2" borderId="0" xfId="0" applyNumberFormat="1" applyFont="1" applyFill="1"/>
    <xf numFmtId="4" fontId="7" fillId="2" borderId="5" xfId="0" applyNumberFormat="1" applyFont="1" applyFill="1" applyBorder="1" applyAlignment="1">
      <alignment horizontal="center"/>
    </xf>
    <xf numFmtId="3" fontId="4" fillId="0" borderId="4" xfId="0" applyNumberFormat="1" applyFont="1" applyBorder="1"/>
    <xf numFmtId="4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4" fillId="4" borderId="0" xfId="0" applyFont="1" applyFill="1" applyAlignment="1">
      <alignment horizontal="center"/>
    </xf>
    <xf numFmtId="0" fontId="6" fillId="0" borderId="0" xfId="0" applyFont="1"/>
    <xf numFmtId="2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4" fontId="8" fillId="2" borderId="0" xfId="0" applyNumberFormat="1" applyFont="1" applyFill="1"/>
    <xf numFmtId="3" fontId="8" fillId="2" borderId="0" xfId="0" applyNumberFormat="1" applyFont="1" applyFill="1"/>
    <xf numFmtId="2" fontId="8" fillId="2" borderId="5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0" fillId="4" borderId="0" xfId="0" applyFill="1"/>
    <xf numFmtId="2" fontId="6" fillId="2" borderId="0" xfId="0" applyNumberFormat="1" applyFont="1" applyFill="1" applyAlignment="1"/>
    <xf numFmtId="2" fontId="7" fillId="2" borderId="0" xfId="0" applyNumberFormat="1" applyFont="1" applyFill="1" applyAlignment="1"/>
    <xf numFmtId="0" fontId="6" fillId="2" borderId="0" xfId="0" applyFont="1" applyFill="1" applyAlignment="1"/>
    <xf numFmtId="2" fontId="6" fillId="2" borderId="0" xfId="0" applyNumberFormat="1" applyFont="1" applyFill="1" applyBorder="1" applyAlignment="1"/>
    <xf numFmtId="2" fontId="7" fillId="2" borderId="0" xfId="0" applyNumberFormat="1" applyFont="1" applyFill="1" applyBorder="1" applyAlignment="1"/>
    <xf numFmtId="14" fontId="7" fillId="2" borderId="0" xfId="0" applyNumberFormat="1" applyFont="1" applyFill="1" applyBorder="1"/>
    <xf numFmtId="3" fontId="7" fillId="2" borderId="0" xfId="0" applyNumberFormat="1" applyFont="1" applyFill="1" applyBorder="1"/>
    <xf numFmtId="2" fontId="8" fillId="2" borderId="0" xfId="0" applyNumberFormat="1" applyFont="1" applyFill="1" applyBorder="1" applyAlignment="1"/>
    <xf numFmtId="2" fontId="8" fillId="2" borderId="5" xfId="0" applyNumberFormat="1" applyFont="1" applyFill="1" applyBorder="1" applyAlignment="1"/>
    <xf numFmtId="0" fontId="4" fillId="5" borderId="0" xfId="0" applyFont="1" applyFill="1" applyBorder="1" applyAlignment="1">
      <alignment horizontal="right"/>
    </xf>
    <xf numFmtId="0" fontId="5" fillId="0" borderId="0" xfId="0" applyFont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64" fontId="6" fillId="2" borderId="0" xfId="0" applyNumberFormat="1" applyFont="1" applyFill="1" applyAlignment="1">
      <alignment horizontal="center"/>
    </xf>
    <xf numFmtId="10" fontId="6" fillId="2" borderId="0" xfId="1" applyNumberFormat="1" applyFont="1" applyFill="1" applyAlignment="1">
      <alignment horizontal="center"/>
    </xf>
    <xf numFmtId="165" fontId="6" fillId="2" borderId="0" xfId="1" applyNumberFormat="1" applyFont="1" applyFill="1" applyAlignment="1">
      <alignment horizontal="center"/>
    </xf>
    <xf numFmtId="10" fontId="6" fillId="2" borderId="9" xfId="1" applyNumberFormat="1" applyFont="1" applyFill="1" applyBorder="1" applyAlignment="1">
      <alignment horizontal="right" indent="1"/>
    </xf>
    <xf numFmtId="10" fontId="6" fillId="2" borderId="10" xfId="1" applyNumberFormat="1" applyFont="1" applyFill="1" applyBorder="1" applyAlignment="1">
      <alignment horizontal="right" indent="1"/>
    </xf>
    <xf numFmtId="0" fontId="6" fillId="2" borderId="0" xfId="0" applyFont="1" applyFill="1"/>
    <xf numFmtId="164" fontId="7" fillId="2" borderId="0" xfId="0" applyNumberFormat="1" applyFont="1" applyFill="1" applyAlignment="1">
      <alignment horizontal="center"/>
    </xf>
    <xf numFmtId="10" fontId="7" fillId="2" borderId="0" xfId="1" applyNumberFormat="1" applyFont="1" applyFill="1" applyAlignment="1">
      <alignment horizontal="center"/>
    </xf>
    <xf numFmtId="165" fontId="7" fillId="2" borderId="0" xfId="1" applyNumberFormat="1" applyFont="1" applyFill="1" applyAlignment="1">
      <alignment horizontal="center"/>
    </xf>
    <xf numFmtId="10" fontId="7" fillId="2" borderId="11" xfId="1" applyNumberFormat="1" applyFont="1" applyFill="1" applyBorder="1" applyAlignment="1">
      <alignment horizontal="right" indent="1"/>
    </xf>
    <xf numFmtId="0" fontId="9" fillId="2" borderId="0" xfId="0" applyFont="1" applyFill="1"/>
    <xf numFmtId="0" fontId="6" fillId="0" borderId="4" xfId="0" applyFont="1" applyBorder="1"/>
    <xf numFmtId="0" fontId="6" fillId="0" borderId="0" xfId="0" applyFont="1" applyBorder="1"/>
    <xf numFmtId="164" fontId="6" fillId="2" borderId="0" xfId="0" applyNumberFormat="1" applyFont="1" applyFill="1" applyAlignment="1">
      <alignment horizontal="right" indent="1"/>
    </xf>
    <xf numFmtId="10" fontId="6" fillId="2" borderId="0" xfId="1" applyNumberFormat="1" applyFont="1" applyFill="1" applyAlignment="1">
      <alignment horizontal="right" indent="1"/>
    </xf>
    <xf numFmtId="166" fontId="6" fillId="2" borderId="0" xfId="1" applyNumberFormat="1" applyFont="1" applyFill="1" applyAlignment="1">
      <alignment horizontal="right" indent="1"/>
    </xf>
    <xf numFmtId="164" fontId="7" fillId="2" borderId="0" xfId="0" applyNumberFormat="1" applyFont="1" applyFill="1" applyAlignment="1">
      <alignment horizontal="right" indent="1"/>
    </xf>
    <xf numFmtId="10" fontId="7" fillId="2" borderId="0" xfId="1" applyNumberFormat="1" applyFont="1" applyFill="1" applyAlignment="1">
      <alignment horizontal="right" indent="1"/>
    </xf>
    <xf numFmtId="10" fontId="7" fillId="2" borderId="10" xfId="1" applyNumberFormat="1" applyFont="1" applyFill="1" applyBorder="1" applyAlignment="1">
      <alignment horizontal="right" indent="1"/>
    </xf>
    <xf numFmtId="0" fontId="8" fillId="2" borderId="0" xfId="0" applyFont="1" applyFill="1"/>
    <xf numFmtId="164" fontId="8" fillId="2" borderId="0" xfId="0" applyNumberFormat="1" applyFont="1" applyFill="1" applyAlignment="1">
      <alignment horizontal="right" indent="1"/>
    </xf>
    <xf numFmtId="10" fontId="8" fillId="2" borderId="0" xfId="1" applyNumberFormat="1" applyFont="1" applyFill="1" applyAlignment="1">
      <alignment horizontal="right" indent="1"/>
    </xf>
    <xf numFmtId="164" fontId="8" fillId="2" borderId="0" xfId="0" applyNumberFormat="1" applyFont="1" applyFill="1" applyAlignment="1">
      <alignment horizontal="center"/>
    </xf>
    <xf numFmtId="165" fontId="8" fillId="2" borderId="0" xfId="1" applyNumberFormat="1" applyFont="1" applyFill="1" applyAlignment="1">
      <alignment horizontal="center"/>
    </xf>
    <xf numFmtId="10" fontId="8" fillId="2" borderId="10" xfId="1" applyNumberFormat="1" applyFont="1" applyFill="1" applyBorder="1" applyAlignment="1">
      <alignment horizontal="right" indent="1"/>
    </xf>
    <xf numFmtId="0" fontId="4" fillId="0" borderId="4" xfId="0" applyFont="1" applyBorder="1"/>
    <xf numFmtId="165" fontId="4" fillId="0" borderId="4" xfId="1" applyNumberFormat="1" applyFont="1" applyBorder="1" applyAlignment="1">
      <alignment horizontal="right" indent="1"/>
    </xf>
    <xf numFmtId="165" fontId="4" fillId="0" borderId="0" xfId="1" applyNumberFormat="1" applyFont="1" applyBorder="1" applyAlignment="1">
      <alignment horizontal="right" indent="1"/>
    </xf>
    <xf numFmtId="164" fontId="7" fillId="2" borderId="0" xfId="0" applyNumberFormat="1" applyFont="1" applyFill="1" applyBorder="1" applyAlignment="1">
      <alignment horizontal="center"/>
    </xf>
    <xf numFmtId="10" fontId="7" fillId="2" borderId="0" xfId="1" applyNumberFormat="1" applyFont="1" applyFill="1" applyBorder="1" applyAlignment="1">
      <alignment horizontal="right" indent="1"/>
    </xf>
    <xf numFmtId="10" fontId="7" fillId="2" borderId="0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0" fontId="8" fillId="2" borderId="0" xfId="1" applyNumberFormat="1" applyFont="1" applyFill="1" applyAlignment="1">
      <alignment horizontal="center"/>
    </xf>
    <xf numFmtId="10" fontId="8" fillId="2" borderId="11" xfId="1" applyNumberFormat="1" applyFont="1" applyFill="1" applyBorder="1" applyAlignment="1">
      <alignment horizontal="right" indent="1"/>
    </xf>
    <xf numFmtId="0" fontId="0" fillId="0" borderId="4" xfId="0" applyBorder="1"/>
    <xf numFmtId="0" fontId="0" fillId="0" borderId="0" xfId="0" applyBorder="1"/>
    <xf numFmtId="2" fontId="6" fillId="2" borderId="0" xfId="0" applyNumberFormat="1" applyFont="1" applyFill="1" applyBorder="1" applyAlignment="1">
      <alignment horizontal="right" indent="1"/>
    </xf>
    <xf numFmtId="2" fontId="7" fillId="2" borderId="0" xfId="0" applyNumberFormat="1" applyFont="1" applyFill="1" applyBorder="1" applyAlignment="1">
      <alignment horizontal="right" indent="1"/>
    </xf>
    <xf numFmtId="2" fontId="4" fillId="0" borderId="4" xfId="0" applyNumberFormat="1" applyFont="1" applyBorder="1" applyAlignment="1">
      <alignment horizontal="right" indent="1"/>
    </xf>
    <xf numFmtId="14" fontId="6" fillId="0" borderId="0" xfId="0" applyNumberFormat="1" applyFont="1"/>
    <xf numFmtId="3" fontId="6" fillId="0" borderId="0" xfId="0" applyNumberFormat="1" applyFont="1"/>
    <xf numFmtId="2" fontId="6" fillId="0" borderId="0" xfId="0" applyNumberFormat="1" applyFont="1" applyBorder="1" applyAlignment="1">
      <alignment horizontal="right" indent="1"/>
    </xf>
    <xf numFmtId="14" fontId="10" fillId="5" borderId="0" xfId="0" applyNumberFormat="1" applyFont="1" applyFill="1" applyAlignment="1">
      <alignment horizontal="right"/>
    </xf>
    <xf numFmtId="3" fontId="10" fillId="0" borderId="0" xfId="0" applyNumberFormat="1" applyFont="1"/>
    <xf numFmtId="2" fontId="8" fillId="2" borderId="0" xfId="0" applyNumberFormat="1" applyFont="1" applyFill="1" applyBorder="1" applyAlignment="1">
      <alignment horizontal="right" indent="1"/>
    </xf>
    <xf numFmtId="2" fontId="4" fillId="0" borderId="0" xfId="0" applyNumberFormat="1" applyFont="1" applyBorder="1" applyAlignment="1">
      <alignment horizontal="right" indent="1"/>
    </xf>
    <xf numFmtId="0" fontId="7" fillId="0" borderId="0" xfId="0" applyFont="1" applyAlignment="1">
      <alignment horizontal="center"/>
    </xf>
    <xf numFmtId="14" fontId="7" fillId="0" borderId="0" xfId="0" applyNumberFormat="1" applyFont="1"/>
    <xf numFmtId="3" fontId="7" fillId="0" borderId="0" xfId="0" applyNumberFormat="1" applyFont="1"/>
    <xf numFmtId="2" fontId="7" fillId="0" borderId="0" xfId="0" applyNumberFormat="1" applyFont="1" applyBorder="1" applyAlignment="1">
      <alignment horizontal="right" indent="1"/>
    </xf>
    <xf numFmtId="2" fontId="6" fillId="2" borderId="4" xfId="0" applyNumberFormat="1" applyFont="1" applyFill="1" applyBorder="1" applyAlignment="1">
      <alignment horizontal="right" indent="1"/>
    </xf>
    <xf numFmtId="2" fontId="7" fillId="2" borderId="5" xfId="0" applyNumberFormat="1" applyFont="1" applyFill="1" applyBorder="1" applyAlignment="1">
      <alignment horizontal="right" indent="1"/>
    </xf>
    <xf numFmtId="2" fontId="4" fillId="2" borderId="0" xfId="0" applyNumberFormat="1" applyFont="1" applyFill="1" applyBorder="1" applyAlignment="1">
      <alignment horizontal="right" indent="1"/>
    </xf>
    <xf numFmtId="2" fontId="6" fillId="2" borderId="12" xfId="0" applyNumberFormat="1" applyFont="1" applyFill="1" applyBorder="1" applyAlignment="1">
      <alignment horizontal="right" indent="1"/>
    </xf>
    <xf numFmtId="3" fontId="12" fillId="6" borderId="8" xfId="0" applyNumberFormat="1" applyFont="1" applyFill="1" applyBorder="1"/>
    <xf numFmtId="2" fontId="4" fillId="6" borderId="8" xfId="0" applyNumberFormat="1" applyFont="1" applyFill="1" applyBorder="1" applyAlignment="1">
      <alignment horizontal="right" indent="1"/>
    </xf>
    <xf numFmtId="0" fontId="13" fillId="0" borderId="0" xfId="0" applyFont="1"/>
    <xf numFmtId="164" fontId="6" fillId="0" borderId="0" xfId="0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164" fontId="6" fillId="0" borderId="0" xfId="0" applyNumberFormat="1" applyFont="1" applyAlignment="1">
      <alignment horizontal="right" indent="1"/>
    </xf>
    <xf numFmtId="165" fontId="6" fillId="0" borderId="0" xfId="1" applyNumberFormat="1" applyFont="1" applyAlignment="1">
      <alignment horizontal="center"/>
    </xf>
    <xf numFmtId="10" fontId="6" fillId="0" borderId="9" xfId="1" applyNumberFormat="1" applyFont="1" applyBorder="1" applyAlignment="1">
      <alignment horizontal="right" indent="1"/>
    </xf>
    <xf numFmtId="0" fontId="8" fillId="0" borderId="0" xfId="0" applyFont="1"/>
    <xf numFmtId="164" fontId="7" fillId="0" borderId="0" xfId="0" applyNumberFormat="1" applyFont="1" applyAlignment="1">
      <alignment horizontal="center"/>
    </xf>
    <xf numFmtId="10" fontId="7" fillId="0" borderId="0" xfId="1" applyNumberFormat="1" applyFont="1" applyAlignment="1">
      <alignment horizontal="center"/>
    </xf>
    <xf numFmtId="164" fontId="7" fillId="0" borderId="0" xfId="0" applyNumberFormat="1" applyFont="1" applyAlignment="1">
      <alignment horizontal="right" indent="1"/>
    </xf>
    <xf numFmtId="165" fontId="7" fillId="0" borderId="0" xfId="1" applyNumberFormat="1" applyFont="1" applyAlignment="1">
      <alignment horizontal="center"/>
    </xf>
    <xf numFmtId="10" fontId="7" fillId="0" borderId="9" xfId="1" applyNumberFormat="1" applyFont="1" applyBorder="1" applyAlignment="1">
      <alignment horizontal="right" indent="1"/>
    </xf>
    <xf numFmtId="10" fontId="7" fillId="0" borderId="11" xfId="1" applyNumberFormat="1" applyFont="1" applyBorder="1" applyAlignment="1">
      <alignment horizontal="right" indent="1"/>
    </xf>
    <xf numFmtId="165" fontId="6" fillId="2" borderId="0" xfId="1" applyNumberFormat="1" applyFont="1" applyFill="1" applyAlignment="1">
      <alignment horizontal="right" indent="1"/>
    </xf>
    <xf numFmtId="165" fontId="7" fillId="2" borderId="0" xfId="1" applyNumberFormat="1" applyFont="1" applyFill="1" applyAlignment="1">
      <alignment horizontal="right" indent="1"/>
    </xf>
    <xf numFmtId="10" fontId="6" fillId="2" borderId="7" xfId="1" applyNumberFormat="1" applyFont="1" applyFill="1" applyBorder="1" applyAlignment="1">
      <alignment horizontal="right" indent="1"/>
    </xf>
    <xf numFmtId="0" fontId="0" fillId="0" borderId="0" xfId="0" applyFill="1" applyBorder="1"/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5" borderId="4" xfId="0" applyFont="1" applyFill="1" applyBorder="1" applyAlignment="1">
      <alignment horizontal="right"/>
    </xf>
    <xf numFmtId="0" fontId="11" fillId="6" borderId="8" xfId="0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F9F9F9"/>
      <color rgb="FFE3E797"/>
      <color rgb="FFDBF08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3"/>
  <sheetViews>
    <sheetView tabSelected="1" topLeftCell="A28" workbookViewId="0">
      <selection activeCell="H121" sqref="H121"/>
    </sheetView>
  </sheetViews>
  <sheetFormatPr defaultColWidth="9" defaultRowHeight="15" outlineLevelRow="1"/>
  <cols>
    <col min="1" max="1" width="3.5703125" customWidth="1"/>
    <col min="2" max="4" width="9.28515625" customWidth="1"/>
    <col min="5" max="6" width="10.5703125" customWidth="1"/>
    <col min="7" max="7" width="6.42578125" customWidth="1"/>
    <col min="8" max="8" width="13.28515625" customWidth="1"/>
    <col min="9" max="9" width="10.28515625" customWidth="1"/>
    <col min="10" max="10" width="9.140625" customWidth="1"/>
    <col min="11" max="11" width="9.42578125" customWidth="1"/>
    <col min="12" max="12" width="10" customWidth="1"/>
    <col min="13" max="13" width="8.7109375" customWidth="1"/>
    <col min="14" max="14" width="9" customWidth="1"/>
    <col min="15" max="15" width="7.5703125" customWidth="1"/>
  </cols>
  <sheetData>
    <row r="1" spans="1:18" ht="6.95" customHeight="1"/>
    <row r="2" spans="1:18">
      <c r="A2" s="6" t="s">
        <v>0</v>
      </c>
      <c r="B2" s="6"/>
      <c r="C2" s="7"/>
      <c r="D2" s="7"/>
      <c r="E2" s="7"/>
    </row>
    <row r="3" spans="1:18" ht="5.0999999999999996" customHeight="1"/>
    <row r="4" spans="1:18" ht="38.1" customHeight="1">
      <c r="A4" s="127" t="s">
        <v>1</v>
      </c>
      <c r="B4" s="129" t="s">
        <v>2</v>
      </c>
      <c r="C4" s="129" t="s">
        <v>3</v>
      </c>
      <c r="D4" s="129" t="s">
        <v>4</v>
      </c>
      <c r="E4" s="129" t="s">
        <v>5</v>
      </c>
      <c r="F4" s="129" t="s">
        <v>6</v>
      </c>
      <c r="G4" s="129" t="s">
        <v>7</v>
      </c>
      <c r="H4" s="129" t="s">
        <v>8</v>
      </c>
      <c r="I4" s="122" t="s">
        <v>9</v>
      </c>
      <c r="J4" s="123"/>
      <c r="K4" s="122" t="s">
        <v>10</v>
      </c>
      <c r="L4" s="123"/>
      <c r="M4" s="122" t="s">
        <v>11</v>
      </c>
      <c r="N4" s="123"/>
      <c r="O4" s="132" t="s">
        <v>12</v>
      </c>
      <c r="P4" s="47"/>
      <c r="Q4" s="47"/>
    </row>
    <row r="5" spans="1:18" ht="24">
      <c r="A5" s="128"/>
      <c r="B5" s="130"/>
      <c r="C5" s="130"/>
      <c r="D5" s="130"/>
      <c r="E5" s="130"/>
      <c r="F5" s="130"/>
      <c r="G5" s="131"/>
      <c r="H5" s="130"/>
      <c r="I5" s="48" t="s">
        <v>13</v>
      </c>
      <c r="J5" s="48" t="s">
        <v>14</v>
      </c>
      <c r="K5" s="48" t="s">
        <v>13</v>
      </c>
      <c r="L5" s="48" t="s">
        <v>14</v>
      </c>
      <c r="M5" s="48" t="s">
        <v>15</v>
      </c>
      <c r="N5" s="48" t="s">
        <v>14</v>
      </c>
      <c r="O5" s="133"/>
    </row>
    <row r="6" spans="1:18" outlineLevel="1">
      <c r="A6" s="8">
        <v>1</v>
      </c>
      <c r="B6" s="9">
        <v>41177</v>
      </c>
      <c r="C6" s="9">
        <v>41178</v>
      </c>
      <c r="D6" s="9">
        <v>41908</v>
      </c>
      <c r="E6" s="10">
        <v>20000000</v>
      </c>
      <c r="F6" s="10">
        <v>31315000</v>
      </c>
      <c r="G6" s="11">
        <f>F6/E6</f>
        <v>1.56575</v>
      </c>
      <c r="H6" s="10">
        <v>20000000</v>
      </c>
      <c r="I6" s="49">
        <v>100.5712</v>
      </c>
      <c r="J6" s="50">
        <v>0.04</v>
      </c>
      <c r="K6" s="49">
        <v>99.150999999999996</v>
      </c>
      <c r="L6" s="50">
        <v>4.7500000000000001E-2</v>
      </c>
      <c r="M6" s="49">
        <v>99.996899999999997</v>
      </c>
      <c r="N6" s="51">
        <v>4.3020000000000003E-2</v>
      </c>
      <c r="O6" s="52">
        <v>4.2999999999999997E-2</v>
      </c>
      <c r="P6" s="25"/>
      <c r="Q6" s="25"/>
      <c r="R6" s="25"/>
    </row>
    <row r="7" spans="1:18" s="1" customFormat="1" outlineLevel="1">
      <c r="A7" s="8">
        <v>2</v>
      </c>
      <c r="B7" s="9">
        <v>44754</v>
      </c>
      <c r="C7" s="9">
        <f>SUM(B7+1)</f>
        <v>44755</v>
      </c>
      <c r="D7" s="9">
        <v>45486</v>
      </c>
      <c r="E7" s="10">
        <v>40000000</v>
      </c>
      <c r="F7" s="10">
        <v>41000000</v>
      </c>
      <c r="G7" s="12">
        <f>F7/E7</f>
        <v>1.0249999999999999</v>
      </c>
      <c r="H7" s="10">
        <v>40000000</v>
      </c>
      <c r="I7" s="49">
        <v>102.9739</v>
      </c>
      <c r="J7" s="50">
        <v>7.0000000000000001E-3</v>
      </c>
      <c r="K7" s="49">
        <v>96.387</v>
      </c>
      <c r="L7" s="50">
        <v>4.1000000000000002E-2</v>
      </c>
      <c r="M7" s="49">
        <v>99.968299999999999</v>
      </c>
      <c r="N7" s="51">
        <v>2.2349999999999998E-2</v>
      </c>
      <c r="O7" s="53">
        <v>2.1999999999999999E-2</v>
      </c>
      <c r="P7" s="54"/>
      <c r="Q7" s="54"/>
      <c r="R7" s="54"/>
    </row>
    <row r="8" spans="1:18" s="2" customFormat="1" outlineLevel="1">
      <c r="A8" s="13">
        <v>3</v>
      </c>
      <c r="B8" s="14">
        <v>45258</v>
      </c>
      <c r="C8" s="14">
        <f>SUM(B8+1)</f>
        <v>45259</v>
      </c>
      <c r="D8" s="14">
        <v>45990</v>
      </c>
      <c r="E8" s="15">
        <v>30000000</v>
      </c>
      <c r="F8" s="15">
        <v>16074000</v>
      </c>
      <c r="G8" s="16">
        <f>F8/E8</f>
        <v>0.53580000000000005</v>
      </c>
      <c r="H8" s="15">
        <v>10000000</v>
      </c>
      <c r="I8" s="55">
        <v>100.9806</v>
      </c>
      <c r="J8" s="56">
        <v>3.1899999999999998E-2</v>
      </c>
      <c r="K8" s="55">
        <v>98.56</v>
      </c>
      <c r="L8" s="56">
        <v>4.2500000000000003E-2</v>
      </c>
      <c r="M8" s="55">
        <v>99.925399999999996</v>
      </c>
      <c r="N8" s="57">
        <v>3.7409999999999999E-2</v>
      </c>
      <c r="O8" s="58">
        <v>3.6999999999999998E-2</v>
      </c>
      <c r="P8" s="59"/>
      <c r="Q8" s="59"/>
      <c r="R8" s="59"/>
    </row>
    <row r="9" spans="1:18">
      <c r="A9" s="124" t="s">
        <v>16</v>
      </c>
      <c r="B9" s="124"/>
      <c r="C9" s="124"/>
      <c r="D9" s="124"/>
      <c r="E9" s="17">
        <f>SUM(E6:E8)</f>
        <v>90000000</v>
      </c>
      <c r="F9" s="17">
        <f>SUM(F6:F8)</f>
        <v>88389000</v>
      </c>
      <c r="G9" s="18">
        <f t="shared" ref="G9" si="0">F9/E9</f>
        <v>0.98209999999999997</v>
      </c>
      <c r="H9" s="17">
        <f>SUM(H6:H8)</f>
        <v>70000000</v>
      </c>
      <c r="I9" s="60"/>
      <c r="J9" s="60"/>
      <c r="K9" s="60"/>
      <c r="L9" s="60"/>
      <c r="M9" s="60"/>
      <c r="N9" s="60"/>
      <c r="O9" s="60"/>
      <c r="P9" s="25"/>
      <c r="Q9" s="25"/>
      <c r="R9" s="25"/>
    </row>
    <row r="10" spans="1:18">
      <c r="A10" s="19"/>
      <c r="B10" s="19"/>
      <c r="C10" s="19"/>
      <c r="D10" s="19"/>
      <c r="E10" s="20"/>
      <c r="F10" s="20"/>
      <c r="G10" s="20"/>
      <c r="H10" s="20"/>
      <c r="I10" s="61"/>
      <c r="J10" s="61"/>
      <c r="K10" s="61"/>
      <c r="L10" s="61"/>
      <c r="M10" s="61"/>
      <c r="N10" s="61"/>
      <c r="O10" s="61"/>
      <c r="P10" s="25"/>
      <c r="Q10" s="25"/>
      <c r="R10" s="25"/>
    </row>
    <row r="11" spans="1:18" ht="6.95" customHeight="1">
      <c r="A11" s="21"/>
      <c r="B11" s="22"/>
      <c r="C11" s="22"/>
      <c r="D11" s="22"/>
      <c r="E11" s="23"/>
      <c r="F11" s="23"/>
      <c r="G11" s="23"/>
      <c r="H11" s="23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18">
      <c r="A12" s="6" t="s">
        <v>17</v>
      </c>
      <c r="B12" s="24"/>
      <c r="C12" s="22"/>
      <c r="D12" s="22"/>
      <c r="E12" s="23"/>
      <c r="F12" s="23"/>
      <c r="G12" s="23"/>
      <c r="H12" s="23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 ht="5.0999999999999996" customHeight="1">
      <c r="A13" s="21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8" ht="38.1" customHeight="1">
      <c r="A14" s="127" t="s">
        <v>1</v>
      </c>
      <c r="B14" s="129" t="s">
        <v>2</v>
      </c>
      <c r="C14" s="129" t="s">
        <v>3</v>
      </c>
      <c r="D14" s="129" t="s">
        <v>4</v>
      </c>
      <c r="E14" s="129" t="s">
        <v>5</v>
      </c>
      <c r="F14" s="129" t="s">
        <v>6</v>
      </c>
      <c r="G14" s="129" t="s">
        <v>7</v>
      </c>
      <c r="H14" s="129" t="s">
        <v>8</v>
      </c>
      <c r="I14" s="122" t="s">
        <v>9</v>
      </c>
      <c r="J14" s="123"/>
      <c r="K14" s="122" t="s">
        <v>10</v>
      </c>
      <c r="L14" s="123"/>
      <c r="M14" s="122" t="s">
        <v>11</v>
      </c>
      <c r="N14" s="123"/>
      <c r="O14" s="132" t="s">
        <v>12</v>
      </c>
      <c r="P14" s="25"/>
      <c r="Q14" s="25"/>
      <c r="R14" s="25"/>
    </row>
    <row r="15" spans="1:18" ht="24">
      <c r="A15" s="128"/>
      <c r="B15" s="130"/>
      <c r="C15" s="130"/>
      <c r="D15" s="130"/>
      <c r="E15" s="130"/>
      <c r="F15" s="130"/>
      <c r="G15" s="130"/>
      <c r="H15" s="130"/>
      <c r="I15" s="48" t="s">
        <v>13</v>
      </c>
      <c r="J15" s="48" t="s">
        <v>14</v>
      </c>
      <c r="K15" s="48" t="s">
        <v>13</v>
      </c>
      <c r="L15" s="48" t="s">
        <v>14</v>
      </c>
      <c r="M15" s="48" t="s">
        <v>15</v>
      </c>
      <c r="N15" s="48" t="s">
        <v>14</v>
      </c>
      <c r="O15" s="133"/>
      <c r="P15" s="25"/>
      <c r="Q15" s="25"/>
      <c r="R15" s="25"/>
    </row>
    <row r="16" spans="1:18" outlineLevel="1">
      <c r="A16" s="8">
        <v>1</v>
      </c>
      <c r="B16" s="9">
        <v>41058</v>
      </c>
      <c r="C16" s="9">
        <v>41059</v>
      </c>
      <c r="D16" s="9">
        <v>42154</v>
      </c>
      <c r="E16" s="10">
        <v>80000000</v>
      </c>
      <c r="F16" s="10">
        <v>108865000</v>
      </c>
      <c r="G16" s="26">
        <f>F16/E16</f>
        <v>1.3608125</v>
      </c>
      <c r="H16" s="10">
        <v>80000000</v>
      </c>
      <c r="I16" s="62">
        <v>102.1392</v>
      </c>
      <c r="J16" s="63">
        <v>4.48E-2</v>
      </c>
      <c r="K16" s="49">
        <v>97.222999999999999</v>
      </c>
      <c r="L16" s="63">
        <v>6.2799999999999995E-2</v>
      </c>
      <c r="M16" s="49">
        <v>99.979900000000001</v>
      </c>
      <c r="N16" s="51">
        <v>5.2569999999999999E-2</v>
      </c>
      <c r="O16" s="52">
        <v>5.2499999999999998E-2</v>
      </c>
      <c r="P16" s="25"/>
      <c r="Q16" s="25"/>
      <c r="R16" s="25"/>
    </row>
    <row r="17" spans="1:18" outlineLevel="1">
      <c r="A17" s="8">
        <v>2</v>
      </c>
      <c r="B17" s="9">
        <v>41631</v>
      </c>
      <c r="C17" s="9">
        <f>B17+1</f>
        <v>41632</v>
      </c>
      <c r="D17" s="9">
        <v>42728</v>
      </c>
      <c r="E17" s="10">
        <v>40000000</v>
      </c>
      <c r="F17" s="10">
        <v>58496000</v>
      </c>
      <c r="G17" s="26">
        <f>F17/E17</f>
        <v>1.4623999999999999</v>
      </c>
      <c r="H17" s="10">
        <v>40000000</v>
      </c>
      <c r="I17" s="62">
        <v>101.8235</v>
      </c>
      <c r="J17" s="63">
        <v>3.9E-2</v>
      </c>
      <c r="K17" s="49">
        <v>98.815399999999997</v>
      </c>
      <c r="L17" s="63">
        <v>4.9799999999999997E-2</v>
      </c>
      <c r="M17" s="49">
        <v>99.943299999999994</v>
      </c>
      <c r="N17" s="51">
        <v>4.5699999999999998E-2</v>
      </c>
      <c r="O17" s="53">
        <v>4.5499999999999999E-2</v>
      </c>
      <c r="P17" s="25"/>
      <c r="Q17" s="25"/>
      <c r="R17" s="25"/>
    </row>
    <row r="18" spans="1:18" outlineLevel="1">
      <c r="A18" s="8">
        <v>3</v>
      </c>
      <c r="B18" s="9">
        <v>41884</v>
      </c>
      <c r="C18" s="9">
        <v>41885</v>
      </c>
      <c r="D18" s="9">
        <v>42981</v>
      </c>
      <c r="E18" s="10">
        <v>50000000</v>
      </c>
      <c r="F18" s="10">
        <v>83600000</v>
      </c>
      <c r="G18" s="26">
        <f>F18/E18</f>
        <v>1.6719999999999999</v>
      </c>
      <c r="H18" s="10">
        <v>50000000</v>
      </c>
      <c r="I18" s="62">
        <v>100.7008</v>
      </c>
      <c r="J18" s="63">
        <v>3.95E-2</v>
      </c>
      <c r="K18" s="49">
        <v>99.249799999999993</v>
      </c>
      <c r="L18" s="63">
        <v>4.4699999999999997E-2</v>
      </c>
      <c r="M18" s="49">
        <v>99.98</v>
      </c>
      <c r="N18" s="51">
        <v>4.2079999999999999E-2</v>
      </c>
      <c r="O18" s="53">
        <v>4.2000000000000003E-2</v>
      </c>
      <c r="P18" s="25"/>
      <c r="Q18" s="25"/>
      <c r="R18" s="25"/>
    </row>
    <row r="19" spans="1:18" outlineLevel="1">
      <c r="A19" s="8">
        <v>4</v>
      </c>
      <c r="B19" s="9">
        <v>41975</v>
      </c>
      <c r="C19" s="9">
        <f>B19+1</f>
        <v>41976</v>
      </c>
      <c r="D19" s="9">
        <v>43072</v>
      </c>
      <c r="E19" s="10">
        <v>40000000</v>
      </c>
      <c r="F19" s="10">
        <v>58445000</v>
      </c>
      <c r="G19" s="26">
        <f>F19/E19</f>
        <v>1.461125</v>
      </c>
      <c r="H19" s="10">
        <v>40000000</v>
      </c>
      <c r="I19" s="62">
        <v>101.98560000000001</v>
      </c>
      <c r="J19" s="63">
        <v>3.2500000000000001E-2</v>
      </c>
      <c r="K19" s="49">
        <v>98.941599999999994</v>
      </c>
      <c r="L19" s="63">
        <v>4.3299999999999998E-2</v>
      </c>
      <c r="M19" s="49">
        <v>99.962299999999999</v>
      </c>
      <c r="N19" s="51">
        <v>3.95E-2</v>
      </c>
      <c r="O19" s="53">
        <v>3.95E-2</v>
      </c>
      <c r="P19" s="25"/>
      <c r="Q19" s="25"/>
      <c r="R19" s="25"/>
    </row>
    <row r="20" spans="1:18" outlineLevel="1">
      <c r="A20" s="8">
        <v>5</v>
      </c>
      <c r="B20" s="9">
        <v>42136</v>
      </c>
      <c r="C20" s="9">
        <f>B20+1</f>
        <v>42137</v>
      </c>
      <c r="D20" s="9">
        <v>43233</v>
      </c>
      <c r="E20" s="10">
        <v>30000000</v>
      </c>
      <c r="F20" s="10">
        <v>80934000</v>
      </c>
      <c r="G20" s="26">
        <f>F20/E20</f>
        <v>2.6978</v>
      </c>
      <c r="H20" s="10">
        <v>30000000</v>
      </c>
      <c r="I20" s="62">
        <v>101.1443</v>
      </c>
      <c r="J20" s="63">
        <v>2.75E-2</v>
      </c>
      <c r="K20" s="49">
        <v>99.036699999999996</v>
      </c>
      <c r="L20" s="63">
        <v>3.49E-2</v>
      </c>
      <c r="M20" s="49">
        <v>99.981200000000001</v>
      </c>
      <c r="N20" s="51">
        <v>3.1570000000000001E-2</v>
      </c>
      <c r="O20" s="53">
        <v>3.15E-2</v>
      </c>
      <c r="P20" s="25"/>
      <c r="Q20" s="25"/>
      <c r="R20" s="25"/>
    </row>
    <row r="21" spans="1:18" outlineLevel="1">
      <c r="A21" s="8">
        <v>6</v>
      </c>
      <c r="B21" s="9">
        <v>42157</v>
      </c>
      <c r="C21" s="9">
        <f>B21+1</f>
        <v>42158</v>
      </c>
      <c r="D21" s="9">
        <v>43254</v>
      </c>
      <c r="E21" s="10">
        <v>30000000</v>
      </c>
      <c r="F21" s="10">
        <v>62634000</v>
      </c>
      <c r="G21" s="26">
        <f t="shared" ref="G21:G31" si="1">F21/E21</f>
        <v>2.0878000000000001</v>
      </c>
      <c r="H21" s="10">
        <f>E21</f>
        <v>30000000</v>
      </c>
      <c r="I21" s="62">
        <v>101.87869999999999</v>
      </c>
      <c r="J21" s="63">
        <v>2.1499999999999998E-2</v>
      </c>
      <c r="K21" s="49">
        <v>99.005499999999998</v>
      </c>
      <c r="L21" s="63">
        <v>3.15E-2</v>
      </c>
      <c r="M21" s="49">
        <v>99.912700000000001</v>
      </c>
      <c r="N21" s="51">
        <v>2.8330000000000001E-2</v>
      </c>
      <c r="O21" s="53">
        <v>2.8000000000000001E-2</v>
      </c>
      <c r="P21" s="25"/>
      <c r="Q21" s="25"/>
      <c r="R21" s="25"/>
    </row>
    <row r="22" spans="1:18" outlineLevel="1">
      <c r="A22" s="8">
        <v>7</v>
      </c>
      <c r="B22" s="9">
        <v>42355</v>
      </c>
      <c r="C22" s="9">
        <f>B22+1</f>
        <v>42356</v>
      </c>
      <c r="D22" s="9">
        <v>43452</v>
      </c>
      <c r="E22" s="10">
        <v>60000000</v>
      </c>
      <c r="F22" s="10">
        <v>93950000</v>
      </c>
      <c r="G22" s="26">
        <f t="shared" si="1"/>
        <v>1.5658333333333301</v>
      </c>
      <c r="H22" s="10">
        <f t="shared" ref="H22:H23" si="2">E22</f>
        <v>60000000</v>
      </c>
      <c r="I22" s="62">
        <v>101.7801</v>
      </c>
      <c r="J22" s="63">
        <v>1.5900000000000001E-2</v>
      </c>
      <c r="K22" s="49">
        <v>99.309799999999996</v>
      </c>
      <c r="L22" s="63">
        <v>2.4400000000000002E-2</v>
      </c>
      <c r="M22" s="49">
        <v>99.971800000000002</v>
      </c>
      <c r="N22" s="51">
        <v>2.2110000000000001E-2</v>
      </c>
      <c r="O22" s="53">
        <v>2.1999999999999999E-2</v>
      </c>
      <c r="P22" s="25"/>
      <c r="Q22" s="25"/>
      <c r="R22" s="25"/>
    </row>
    <row r="23" spans="1:18" outlineLevel="1">
      <c r="A23" s="8">
        <v>8</v>
      </c>
      <c r="B23" s="9">
        <v>42731</v>
      </c>
      <c r="C23" s="9">
        <f t="shared" ref="C23" si="3">B23+1</f>
        <v>42732</v>
      </c>
      <c r="D23" s="9">
        <v>43827</v>
      </c>
      <c r="E23" s="10">
        <v>40000000</v>
      </c>
      <c r="F23" s="10">
        <v>99564000</v>
      </c>
      <c r="G23" s="27">
        <f t="shared" si="1"/>
        <v>2.4891000000000001</v>
      </c>
      <c r="H23" s="10">
        <f t="shared" si="2"/>
        <v>40000000</v>
      </c>
      <c r="I23" s="62">
        <v>101.4667</v>
      </c>
      <c r="J23" s="63">
        <v>2.4400000000000002E-2</v>
      </c>
      <c r="K23" s="49">
        <v>99.3185</v>
      </c>
      <c r="L23" s="63">
        <v>3.1899999999999998E-2</v>
      </c>
      <c r="M23" s="49">
        <v>99.881399999999999</v>
      </c>
      <c r="N23" s="51">
        <v>2.9919999999999999E-2</v>
      </c>
      <c r="O23" s="53">
        <v>2.9499999999999998E-2</v>
      </c>
      <c r="P23" s="25"/>
      <c r="Q23" s="25"/>
      <c r="R23" s="25"/>
    </row>
    <row r="24" spans="1:18" outlineLevel="1">
      <c r="A24" s="8">
        <v>9</v>
      </c>
      <c r="B24" s="9">
        <v>43732</v>
      </c>
      <c r="C24" s="9">
        <v>43733</v>
      </c>
      <c r="D24" s="9">
        <v>44829</v>
      </c>
      <c r="E24" s="10">
        <v>30000000</v>
      </c>
      <c r="F24" s="10">
        <v>127250000</v>
      </c>
      <c r="G24" s="27">
        <f t="shared" si="1"/>
        <v>4.2416666666666698</v>
      </c>
      <c r="H24" s="10">
        <v>30000000</v>
      </c>
      <c r="I24" s="62">
        <v>101.1497</v>
      </c>
      <c r="J24" s="64">
        <v>9.9999999999999995E-7</v>
      </c>
      <c r="K24" s="49">
        <v>99.551599999999993</v>
      </c>
      <c r="L24" s="63">
        <v>2E-3</v>
      </c>
      <c r="M24" s="49">
        <v>99.860399999999998</v>
      </c>
      <c r="N24" s="51">
        <v>9.6699999999999998E-4</v>
      </c>
      <c r="O24" s="53">
        <v>5.0000000000000001E-4</v>
      </c>
      <c r="P24" s="25"/>
      <c r="Q24" s="25"/>
      <c r="R24" s="25"/>
    </row>
    <row r="25" spans="1:18" outlineLevel="1">
      <c r="A25" s="8">
        <v>10</v>
      </c>
      <c r="B25" s="9">
        <v>43802</v>
      </c>
      <c r="C25" s="9">
        <v>43803</v>
      </c>
      <c r="D25" s="9">
        <v>44899</v>
      </c>
      <c r="E25" s="10">
        <v>40000000</v>
      </c>
      <c r="F25" s="10">
        <v>92001000</v>
      </c>
      <c r="G25" s="27">
        <f t="shared" si="1"/>
        <v>2.3000250000000002</v>
      </c>
      <c r="H25" s="10">
        <v>40000000</v>
      </c>
      <c r="I25" s="62">
        <v>100.1443</v>
      </c>
      <c r="J25" s="64">
        <v>1.9000000000000001E-5</v>
      </c>
      <c r="K25" s="49">
        <v>99.850300000000004</v>
      </c>
      <c r="L25" s="63">
        <v>1E-3</v>
      </c>
      <c r="M25" s="49">
        <v>99.971900000000005</v>
      </c>
      <c r="N25" s="51">
        <v>5.9000000000000003E-4</v>
      </c>
      <c r="O25" s="53">
        <v>5.0000000000000001E-4</v>
      </c>
      <c r="P25" s="25"/>
      <c r="Q25" s="25"/>
      <c r="R25" s="25"/>
    </row>
    <row r="26" spans="1:18" s="2" customFormat="1" outlineLevel="1">
      <c r="A26" s="13">
        <v>11</v>
      </c>
      <c r="B26" s="14">
        <v>45230</v>
      </c>
      <c r="C26" s="14">
        <f>SUM(B26)+1</f>
        <v>45231</v>
      </c>
      <c r="D26" s="14">
        <v>46327</v>
      </c>
      <c r="E26" s="15">
        <v>50000000</v>
      </c>
      <c r="F26" s="15">
        <v>57530000</v>
      </c>
      <c r="G26" s="28">
        <f t="shared" si="1"/>
        <v>1.1506000000000001</v>
      </c>
      <c r="H26" s="15">
        <v>20000000</v>
      </c>
      <c r="I26" s="65">
        <v>100.85599999999999</v>
      </c>
      <c r="J26" s="66">
        <v>2.9000000000000001E-2</v>
      </c>
      <c r="K26" s="55">
        <v>99.293300000000002</v>
      </c>
      <c r="L26" s="66">
        <v>3.4500000000000003E-2</v>
      </c>
      <c r="M26" s="55">
        <v>99.894599999999997</v>
      </c>
      <c r="N26" s="57">
        <v>3.2379999999999999E-2</v>
      </c>
      <c r="O26" s="67">
        <v>3.2000000000000001E-2</v>
      </c>
      <c r="P26" s="59"/>
      <c r="Q26" s="59"/>
      <c r="R26" s="59"/>
    </row>
    <row r="27" spans="1:18" s="3" customFormat="1" outlineLevel="1">
      <c r="A27" s="13">
        <v>12</v>
      </c>
      <c r="B27" s="14">
        <v>45377</v>
      </c>
      <c r="C27" s="14">
        <f>SUM(B27)+1</f>
        <v>45378</v>
      </c>
      <c r="D27" s="14">
        <v>46473</v>
      </c>
      <c r="E27" s="15">
        <v>30000000</v>
      </c>
      <c r="F27" s="15">
        <v>53418000</v>
      </c>
      <c r="G27" s="28">
        <f t="shared" si="1"/>
        <v>1.7806</v>
      </c>
      <c r="H27" s="15">
        <v>30000000</v>
      </c>
      <c r="I27" s="65">
        <v>101.9738</v>
      </c>
      <c r="J27" s="66">
        <v>3.5999999999999997E-2</v>
      </c>
      <c r="K27" s="55">
        <v>98.481499999999997</v>
      </c>
      <c r="L27" s="66">
        <v>4.8500000000000001E-2</v>
      </c>
      <c r="M27" s="55">
        <v>99.880499999999998</v>
      </c>
      <c r="N27" s="57">
        <v>4.3450000000000003E-2</v>
      </c>
      <c r="O27" s="67">
        <v>4.2999999999999997E-2</v>
      </c>
      <c r="P27" s="68"/>
      <c r="Q27" s="68"/>
      <c r="R27" s="68"/>
    </row>
    <row r="28" spans="1:18" s="3" customFormat="1" outlineLevel="1">
      <c r="A28" s="13">
        <v>13</v>
      </c>
      <c r="B28" s="14">
        <v>45398</v>
      </c>
      <c r="C28" s="14">
        <f>SUM(B28)+1</f>
        <v>45399</v>
      </c>
      <c r="D28" s="14">
        <v>46494</v>
      </c>
      <c r="E28" s="15">
        <v>40000000</v>
      </c>
      <c r="F28" s="15">
        <v>81095000</v>
      </c>
      <c r="G28" s="28">
        <f t="shared" si="1"/>
        <v>2.0273750000000001</v>
      </c>
      <c r="H28" s="15">
        <v>40000000</v>
      </c>
      <c r="I28" s="65">
        <v>101.1203</v>
      </c>
      <c r="J28" s="66">
        <v>0.04</v>
      </c>
      <c r="K28" s="55">
        <v>99.694599999999994</v>
      </c>
      <c r="L28" s="66">
        <v>4.5100000000000001E-2</v>
      </c>
      <c r="M28" s="55">
        <v>99.989800000000002</v>
      </c>
      <c r="N28" s="57">
        <v>4.4040000000000003E-2</v>
      </c>
      <c r="O28" s="67">
        <v>4.3999999999999997E-2</v>
      </c>
      <c r="P28" s="68"/>
      <c r="Q28" s="68"/>
      <c r="R28" s="68"/>
    </row>
    <row r="29" spans="1:18" s="3" customFormat="1" outlineLevel="1">
      <c r="A29" s="13">
        <v>14</v>
      </c>
      <c r="B29" s="14">
        <v>45636</v>
      </c>
      <c r="C29" s="14">
        <f>SUM(B29)+1</f>
        <v>45637</v>
      </c>
      <c r="D29" s="14">
        <v>46732</v>
      </c>
      <c r="E29" s="15">
        <v>50000000</v>
      </c>
      <c r="F29" s="15">
        <v>93947000</v>
      </c>
      <c r="G29" s="28">
        <f t="shared" si="1"/>
        <v>1.8789400000000001</v>
      </c>
      <c r="H29" s="15">
        <v>50000000</v>
      </c>
      <c r="I29" s="65">
        <v>100.8553</v>
      </c>
      <c r="J29" s="66">
        <v>2.9499999999999998E-2</v>
      </c>
      <c r="K29" s="55">
        <v>99.462800000000001</v>
      </c>
      <c r="L29" s="66">
        <v>3.44E-2</v>
      </c>
      <c r="M29" s="55">
        <v>99.916399999999996</v>
      </c>
      <c r="N29" s="57">
        <v>3.2795999999999999E-2</v>
      </c>
      <c r="O29" s="67">
        <v>3.2500000000000001E-2</v>
      </c>
      <c r="P29" s="68"/>
      <c r="Q29" s="68"/>
      <c r="R29" s="68"/>
    </row>
    <row r="30" spans="1:18" s="3" customFormat="1" outlineLevel="1">
      <c r="A30" s="29">
        <v>15</v>
      </c>
      <c r="B30" s="30">
        <v>45734</v>
      </c>
      <c r="C30" s="30">
        <f>SUM(B30)+1</f>
        <v>45735</v>
      </c>
      <c r="D30" s="30">
        <v>46831</v>
      </c>
      <c r="E30" s="31">
        <v>50000000</v>
      </c>
      <c r="F30" s="31">
        <v>112748000</v>
      </c>
      <c r="G30" s="32">
        <f t="shared" si="1"/>
        <v>2.2549600000000001</v>
      </c>
      <c r="H30" s="31">
        <v>50000000</v>
      </c>
      <c r="I30" s="69">
        <v>100.4284</v>
      </c>
      <c r="J30" s="70">
        <v>2.8500000000000001E-2</v>
      </c>
      <c r="K30" s="71">
        <v>99.432199999999995</v>
      </c>
      <c r="L30" s="70">
        <v>3.2000000000000001E-2</v>
      </c>
      <c r="M30" s="71">
        <v>99.991</v>
      </c>
      <c r="N30" s="72">
        <v>3.0033000000000001E-2</v>
      </c>
      <c r="O30" s="73">
        <v>0.03</v>
      </c>
      <c r="P30" s="68"/>
      <c r="Q30" s="68"/>
      <c r="R30" s="68"/>
    </row>
    <row r="31" spans="1:18">
      <c r="A31" s="124" t="s">
        <v>18</v>
      </c>
      <c r="B31" s="124"/>
      <c r="C31" s="124"/>
      <c r="D31" s="124"/>
      <c r="E31" s="17">
        <f>SUM(E16:E30)</f>
        <v>660000000</v>
      </c>
      <c r="F31" s="17">
        <f>SUM(F16:F30)</f>
        <v>1264477000</v>
      </c>
      <c r="G31" s="33">
        <f t="shared" si="1"/>
        <v>1.9158742424242401</v>
      </c>
      <c r="H31" s="17">
        <f>SUM(H16:H30)</f>
        <v>630000000</v>
      </c>
      <c r="I31" s="74"/>
      <c r="J31" s="75"/>
      <c r="K31" s="74"/>
      <c r="L31" s="74"/>
      <c r="M31" s="74"/>
      <c r="N31" s="74"/>
      <c r="O31" s="74"/>
    </row>
    <row r="32" spans="1:18">
      <c r="A32" s="19"/>
      <c r="B32" s="19"/>
      <c r="C32" s="19"/>
      <c r="D32" s="19"/>
      <c r="E32" s="20"/>
      <c r="F32" s="20"/>
      <c r="G32" s="34"/>
      <c r="H32" s="20"/>
      <c r="I32" s="35"/>
      <c r="J32" s="76"/>
      <c r="K32" s="35"/>
      <c r="L32" s="35"/>
      <c r="M32" s="35"/>
      <c r="N32" s="35"/>
      <c r="O32" s="35"/>
    </row>
    <row r="33" spans="1:15">
      <c r="A33" s="19"/>
      <c r="B33" s="19"/>
      <c r="C33" s="19"/>
      <c r="D33" s="19"/>
      <c r="E33" s="20"/>
      <c r="F33" s="20"/>
      <c r="G33" s="35"/>
      <c r="H33" s="20"/>
      <c r="I33" s="35"/>
      <c r="J33" s="76"/>
      <c r="K33" s="35"/>
      <c r="L33" s="35"/>
      <c r="M33" s="35"/>
      <c r="N33" s="35"/>
      <c r="O33" s="35"/>
    </row>
    <row r="34" spans="1:15" ht="6.95" customHeight="1">
      <c r="A34" s="21"/>
    </row>
    <row r="35" spans="1:15">
      <c r="A35" s="6" t="s">
        <v>19</v>
      </c>
      <c r="B35" s="36"/>
    </row>
    <row r="36" spans="1:15" ht="5.0999999999999996" customHeight="1">
      <c r="A36" s="21"/>
    </row>
    <row r="37" spans="1:15" ht="38.1" customHeight="1">
      <c r="A37" s="127" t="s">
        <v>1</v>
      </c>
      <c r="B37" s="129" t="s">
        <v>2</v>
      </c>
      <c r="C37" s="129" t="s">
        <v>3</v>
      </c>
      <c r="D37" s="129" t="s">
        <v>4</v>
      </c>
      <c r="E37" s="129" t="s">
        <v>5</v>
      </c>
      <c r="F37" s="129" t="s">
        <v>6</v>
      </c>
      <c r="G37" s="129" t="s">
        <v>7</v>
      </c>
      <c r="H37" s="129" t="s">
        <v>8</v>
      </c>
      <c r="I37" s="122" t="s">
        <v>9</v>
      </c>
      <c r="J37" s="123"/>
      <c r="K37" s="122" t="s">
        <v>10</v>
      </c>
      <c r="L37" s="123"/>
      <c r="M37" s="122" t="s">
        <v>11</v>
      </c>
      <c r="N37" s="123"/>
      <c r="O37" s="132" t="s">
        <v>12</v>
      </c>
    </row>
    <row r="38" spans="1:15" ht="24">
      <c r="A38" s="128"/>
      <c r="B38" s="130"/>
      <c r="C38" s="130"/>
      <c r="D38" s="130"/>
      <c r="E38" s="130"/>
      <c r="F38" s="130"/>
      <c r="G38" s="130"/>
      <c r="H38" s="130"/>
      <c r="I38" s="48" t="s">
        <v>13</v>
      </c>
      <c r="J38" s="48" t="s">
        <v>14</v>
      </c>
      <c r="K38" s="48" t="s">
        <v>13</v>
      </c>
      <c r="L38" s="48" t="s">
        <v>14</v>
      </c>
      <c r="M38" s="48" t="s">
        <v>15</v>
      </c>
      <c r="N38" s="48" t="s">
        <v>14</v>
      </c>
      <c r="O38" s="133"/>
    </row>
    <row r="39" spans="1:15" outlineLevel="1">
      <c r="A39" s="8">
        <v>1</v>
      </c>
      <c r="B39" s="9">
        <v>41086</v>
      </c>
      <c r="C39" s="9">
        <v>41087</v>
      </c>
      <c r="D39" s="9">
        <v>42913</v>
      </c>
      <c r="E39" s="10">
        <v>30000000</v>
      </c>
      <c r="F39" s="10">
        <v>42365000</v>
      </c>
      <c r="G39" s="37">
        <v>1.4121666666666699</v>
      </c>
      <c r="H39" s="10">
        <v>30000000</v>
      </c>
      <c r="I39" s="49">
        <v>101.7192</v>
      </c>
      <c r="J39" s="63">
        <v>5.7000000000000002E-2</v>
      </c>
      <c r="K39" s="49">
        <v>99.577699999999993</v>
      </c>
      <c r="L39" s="50">
        <v>6.2E-2</v>
      </c>
      <c r="M39" s="49">
        <v>99.819900000000004</v>
      </c>
      <c r="N39" s="51">
        <v>6.1420000000000002E-2</v>
      </c>
      <c r="O39" s="52">
        <v>6.0999999999999999E-2</v>
      </c>
    </row>
    <row r="40" spans="1:15" outlineLevel="1">
      <c r="A40" s="8">
        <v>2</v>
      </c>
      <c r="B40" s="9">
        <v>41926</v>
      </c>
      <c r="C40" s="9">
        <f t="shared" ref="C40:C54" si="4">B40+1</f>
        <v>41927</v>
      </c>
      <c r="D40" s="9">
        <v>43753</v>
      </c>
      <c r="E40" s="10">
        <v>50000000</v>
      </c>
      <c r="F40" s="10">
        <v>67100000</v>
      </c>
      <c r="G40" s="37">
        <f>F40/E40</f>
        <v>1.3420000000000001</v>
      </c>
      <c r="H40" s="10">
        <v>50000000</v>
      </c>
      <c r="I40" s="49">
        <v>103.8434</v>
      </c>
      <c r="J40" s="63">
        <v>4.19E-2</v>
      </c>
      <c r="K40" s="49">
        <v>98.527000000000001</v>
      </c>
      <c r="L40" s="50">
        <v>5.3900000000000003E-2</v>
      </c>
      <c r="M40" s="49">
        <v>99.938900000000004</v>
      </c>
      <c r="N40" s="51">
        <v>5.0650000000000001E-2</v>
      </c>
      <c r="O40" s="53">
        <v>5.0500000000000003E-2</v>
      </c>
    </row>
    <row r="41" spans="1:15" outlineLevel="1">
      <c r="A41" s="13">
        <v>3</v>
      </c>
      <c r="B41" s="14">
        <v>42234</v>
      </c>
      <c r="C41" s="14">
        <f t="shared" si="4"/>
        <v>42235</v>
      </c>
      <c r="D41" s="14">
        <v>44062</v>
      </c>
      <c r="E41" s="15">
        <v>20000000</v>
      </c>
      <c r="F41" s="15">
        <v>58560000</v>
      </c>
      <c r="G41" s="38">
        <f t="shared" ref="G41:G59" si="5">F41/E41</f>
        <v>2.9279999999999999</v>
      </c>
      <c r="H41" s="15">
        <f>E41</f>
        <v>20000000</v>
      </c>
      <c r="I41" s="55">
        <v>103.97709999999999</v>
      </c>
      <c r="J41" s="66">
        <v>2.4500000000000001E-2</v>
      </c>
      <c r="K41" s="55">
        <v>97.787099999999995</v>
      </c>
      <c r="L41" s="56">
        <v>3.7900000000000003E-2</v>
      </c>
      <c r="M41" s="55">
        <v>99.948899999999995</v>
      </c>
      <c r="N41" s="57">
        <v>3.3169999999999998E-2</v>
      </c>
      <c r="O41" s="67">
        <v>3.3000000000000002E-2</v>
      </c>
    </row>
    <row r="42" spans="1:15" outlineLevel="1">
      <c r="A42" s="13">
        <v>4</v>
      </c>
      <c r="B42" s="14">
        <v>42297</v>
      </c>
      <c r="C42" s="14">
        <f t="shared" si="4"/>
        <v>42298</v>
      </c>
      <c r="D42" s="14">
        <v>44125</v>
      </c>
      <c r="E42" s="15">
        <v>30000000</v>
      </c>
      <c r="F42" s="15">
        <v>61300000</v>
      </c>
      <c r="G42" s="38">
        <f t="shared" si="5"/>
        <v>2.0433333333333299</v>
      </c>
      <c r="H42" s="15">
        <f>E42</f>
        <v>30000000</v>
      </c>
      <c r="I42" s="55">
        <v>102.6174</v>
      </c>
      <c r="J42" s="66">
        <v>2.4899999999999999E-2</v>
      </c>
      <c r="K42" s="55">
        <v>99.0839</v>
      </c>
      <c r="L42" s="56">
        <v>3.2500000000000001E-2</v>
      </c>
      <c r="M42" s="55">
        <v>99.978899999999996</v>
      </c>
      <c r="N42" s="57">
        <v>3.056E-2</v>
      </c>
      <c r="O42" s="67">
        <v>3.0499999999999999E-2</v>
      </c>
    </row>
    <row r="43" spans="1:15" outlineLevel="1">
      <c r="A43" s="13">
        <v>5</v>
      </c>
      <c r="B43" s="14">
        <v>42346</v>
      </c>
      <c r="C43" s="14">
        <f t="shared" si="4"/>
        <v>42347</v>
      </c>
      <c r="D43" s="14">
        <v>44174</v>
      </c>
      <c r="E43" s="15">
        <v>70000000</v>
      </c>
      <c r="F43" s="15">
        <v>142600000</v>
      </c>
      <c r="G43" s="38">
        <f t="shared" si="5"/>
        <v>2.03714285714286</v>
      </c>
      <c r="H43" s="15">
        <f t="shared" ref="H43:H56" si="6">E43</f>
        <v>70000000</v>
      </c>
      <c r="I43" s="55">
        <v>101.92659999999999</v>
      </c>
      <c r="J43" s="66">
        <v>2.29E-2</v>
      </c>
      <c r="K43" s="55">
        <v>99.121300000000005</v>
      </c>
      <c r="L43" s="56">
        <v>2.8899999999999999E-2</v>
      </c>
      <c r="M43" s="55">
        <v>99.979900000000001</v>
      </c>
      <c r="N43" s="57">
        <v>2.7050000000000001E-2</v>
      </c>
      <c r="O43" s="67">
        <v>2.7E-2</v>
      </c>
    </row>
    <row r="44" spans="1:15" outlineLevel="1">
      <c r="A44" s="8">
        <v>6</v>
      </c>
      <c r="B44" s="9">
        <v>42514</v>
      </c>
      <c r="C44" s="9">
        <f t="shared" si="4"/>
        <v>42515</v>
      </c>
      <c r="D44" s="9">
        <v>44341</v>
      </c>
      <c r="E44" s="10">
        <v>40000000</v>
      </c>
      <c r="F44" s="10">
        <v>100000000</v>
      </c>
      <c r="G44" s="39">
        <f t="shared" si="5"/>
        <v>2.5</v>
      </c>
      <c r="H44" s="10">
        <f t="shared" si="6"/>
        <v>40000000</v>
      </c>
      <c r="I44" s="49">
        <v>100.52460000000001</v>
      </c>
      <c r="J44" s="63">
        <v>1.7399999999999999E-2</v>
      </c>
      <c r="K44" s="49">
        <v>99.336799999999997</v>
      </c>
      <c r="L44" s="50">
        <v>1.9900000000000001E-2</v>
      </c>
      <c r="M44" s="49">
        <v>99.902199999999993</v>
      </c>
      <c r="N44" s="51">
        <v>1.8710000000000001E-2</v>
      </c>
      <c r="O44" s="53">
        <v>1.8499999999999999E-2</v>
      </c>
    </row>
    <row r="45" spans="1:15" outlineLevel="1">
      <c r="A45" s="8">
        <v>7</v>
      </c>
      <c r="B45" s="9">
        <v>42724</v>
      </c>
      <c r="C45" s="9">
        <f t="shared" si="4"/>
        <v>42725</v>
      </c>
      <c r="D45" s="9">
        <v>44551</v>
      </c>
      <c r="E45" s="10">
        <v>60000000</v>
      </c>
      <c r="F45" s="10">
        <v>85080000</v>
      </c>
      <c r="G45" s="37">
        <f t="shared" si="5"/>
        <v>1.4179999999999999</v>
      </c>
      <c r="H45" s="10">
        <f t="shared" si="6"/>
        <v>60000000</v>
      </c>
      <c r="I45" s="49">
        <v>110.9023</v>
      </c>
      <c r="J45" s="63">
        <v>1.15E-2</v>
      </c>
      <c r="K45" s="49">
        <v>95.080500000000001</v>
      </c>
      <c r="L45" s="50">
        <v>4.5100000000000001E-2</v>
      </c>
      <c r="M45" s="49">
        <v>99.997600000000006</v>
      </c>
      <c r="N45" s="51">
        <v>3.4229999999999997E-2</v>
      </c>
      <c r="O45" s="53">
        <v>3.4000000000000002E-2</v>
      </c>
    </row>
    <row r="46" spans="1:15" outlineLevel="1">
      <c r="A46" s="8">
        <v>8</v>
      </c>
      <c r="B46" s="9">
        <v>43096</v>
      </c>
      <c r="C46" s="9">
        <f t="shared" si="4"/>
        <v>43097</v>
      </c>
      <c r="D46" s="9">
        <v>44923</v>
      </c>
      <c r="E46" s="10">
        <v>30000000</v>
      </c>
      <c r="F46" s="10">
        <v>100470000</v>
      </c>
      <c r="G46" s="37">
        <f t="shared" si="5"/>
        <v>3.3490000000000002</v>
      </c>
      <c r="H46" s="10">
        <f t="shared" si="6"/>
        <v>30000000</v>
      </c>
      <c r="I46" s="49">
        <v>100.5339</v>
      </c>
      <c r="J46" s="63">
        <v>1.09E-2</v>
      </c>
      <c r="K46" s="49">
        <v>99.758399999999995</v>
      </c>
      <c r="L46" s="50">
        <v>1.2500000000000001E-2</v>
      </c>
      <c r="M46" s="49">
        <v>99.997200000000007</v>
      </c>
      <c r="N46" s="51">
        <v>1.2E-2</v>
      </c>
      <c r="O46" s="53">
        <v>1.2E-2</v>
      </c>
    </row>
    <row r="47" spans="1:15" s="4" customFormat="1" outlineLevel="1">
      <c r="A47" s="8">
        <v>9</v>
      </c>
      <c r="B47" s="9">
        <v>43438</v>
      </c>
      <c r="C47" s="9">
        <f t="shared" si="4"/>
        <v>43439</v>
      </c>
      <c r="D47" s="9">
        <v>45265</v>
      </c>
      <c r="E47" s="10">
        <v>20000000</v>
      </c>
      <c r="F47" s="10">
        <v>83550000</v>
      </c>
      <c r="G47" s="40">
        <f t="shared" si="5"/>
        <v>4.1775000000000002</v>
      </c>
      <c r="H47" s="10">
        <f t="shared" si="6"/>
        <v>20000000</v>
      </c>
      <c r="I47" s="49">
        <v>100.2443</v>
      </c>
      <c r="J47" s="63">
        <v>8.5000000000000006E-3</v>
      </c>
      <c r="K47" s="49">
        <v>99.561999999999998</v>
      </c>
      <c r="L47" s="50">
        <v>9.9000000000000008E-3</v>
      </c>
      <c r="M47" s="49">
        <v>99.932000000000002</v>
      </c>
      <c r="N47" s="51">
        <v>9.1400000000000006E-3</v>
      </c>
      <c r="O47" s="53">
        <v>8.9999999999999993E-3</v>
      </c>
    </row>
    <row r="48" spans="1:15" s="1" customFormat="1" outlineLevel="1">
      <c r="A48" s="8">
        <v>10</v>
      </c>
      <c r="B48" s="9">
        <v>43781</v>
      </c>
      <c r="C48" s="9">
        <f t="shared" si="4"/>
        <v>43782</v>
      </c>
      <c r="D48" s="9">
        <v>45609</v>
      </c>
      <c r="E48" s="10">
        <v>30000000</v>
      </c>
      <c r="F48" s="10">
        <v>77000000</v>
      </c>
      <c r="G48" s="40">
        <f t="shared" si="5"/>
        <v>2.56666666666667</v>
      </c>
      <c r="H48" s="10">
        <f t="shared" si="6"/>
        <v>30000000</v>
      </c>
      <c r="I48" s="49">
        <v>100.4986</v>
      </c>
      <c r="J48" s="63">
        <v>1E-3</v>
      </c>
      <c r="K48" s="49">
        <v>99.355900000000005</v>
      </c>
      <c r="L48" s="50">
        <v>3.3E-3</v>
      </c>
      <c r="M48" s="49">
        <v>99.918199999999999</v>
      </c>
      <c r="N48" s="51">
        <v>2.1700000000000001E-3</v>
      </c>
      <c r="O48" s="53">
        <v>2E-3</v>
      </c>
    </row>
    <row r="49" spans="1:15" outlineLevel="1">
      <c r="A49" s="8">
        <v>11</v>
      </c>
      <c r="B49" s="9">
        <v>44005</v>
      </c>
      <c r="C49" s="9">
        <f t="shared" si="4"/>
        <v>44006</v>
      </c>
      <c r="D49" s="9">
        <v>45832</v>
      </c>
      <c r="E49" s="10">
        <v>30000000</v>
      </c>
      <c r="F49" s="10">
        <v>81000000</v>
      </c>
      <c r="G49" s="40">
        <f t="shared" si="5"/>
        <v>2.7</v>
      </c>
      <c r="H49" s="10">
        <f t="shared" si="6"/>
        <v>30000000</v>
      </c>
      <c r="I49" s="49">
        <v>100.7328</v>
      </c>
      <c r="J49" s="63">
        <v>8.5000000000000006E-3</v>
      </c>
      <c r="K49" s="49">
        <v>99.514799999999994</v>
      </c>
      <c r="L49" s="50">
        <v>1.0999999999999999E-2</v>
      </c>
      <c r="M49" s="49">
        <v>99.901200000000003</v>
      </c>
      <c r="N49" s="51">
        <v>1.0200000000000001E-2</v>
      </c>
      <c r="O49" s="53">
        <v>0.01</v>
      </c>
    </row>
    <row r="50" spans="1:15" outlineLevel="1">
      <c r="A50" s="8">
        <v>12</v>
      </c>
      <c r="B50" s="9">
        <v>44082</v>
      </c>
      <c r="C50" s="9">
        <f t="shared" si="4"/>
        <v>44083</v>
      </c>
      <c r="D50" s="9">
        <v>45909</v>
      </c>
      <c r="E50" s="10">
        <v>40000000</v>
      </c>
      <c r="F50" s="10">
        <v>90279000</v>
      </c>
      <c r="G50" s="40">
        <f t="shared" si="5"/>
        <v>2.2569750000000002</v>
      </c>
      <c r="H50" s="10">
        <f t="shared" si="6"/>
        <v>40000000</v>
      </c>
      <c r="I50" s="49">
        <v>100.2936</v>
      </c>
      <c r="J50" s="63">
        <v>7.9000000000000008E-3</v>
      </c>
      <c r="K50" s="49">
        <v>99.561400000000006</v>
      </c>
      <c r="L50" s="50">
        <v>9.4000000000000004E-3</v>
      </c>
      <c r="M50" s="49">
        <v>99.996700000000004</v>
      </c>
      <c r="N50" s="51">
        <v>8.5070000000000007E-3</v>
      </c>
      <c r="O50" s="53">
        <v>8.5000000000000006E-3</v>
      </c>
    </row>
    <row r="51" spans="1:15" s="2" customFormat="1" outlineLevel="1">
      <c r="A51" s="13">
        <v>13</v>
      </c>
      <c r="B51" s="14">
        <v>45098</v>
      </c>
      <c r="C51" s="14">
        <f t="shared" si="4"/>
        <v>45099</v>
      </c>
      <c r="D51" s="14">
        <v>46926</v>
      </c>
      <c r="E51" s="15">
        <v>30000000</v>
      </c>
      <c r="F51" s="15">
        <v>87020000</v>
      </c>
      <c r="G51" s="41">
        <f t="shared" si="5"/>
        <v>2.9006666666666701</v>
      </c>
      <c r="H51" s="15">
        <f t="shared" si="6"/>
        <v>30000000</v>
      </c>
      <c r="I51" s="55">
        <v>103.53279999999999</v>
      </c>
      <c r="J51" s="66">
        <v>2.1999999999999999E-2</v>
      </c>
      <c r="K51" s="55">
        <v>98.625799999999998</v>
      </c>
      <c r="L51" s="56">
        <v>3.2500000000000001E-2</v>
      </c>
      <c r="M51" s="55">
        <v>99.955600000000004</v>
      </c>
      <c r="N51" s="57">
        <v>2.9610000000000001E-2</v>
      </c>
      <c r="O51" s="67">
        <v>2.9499999999999998E-2</v>
      </c>
    </row>
    <row r="52" spans="1:15" s="2" customFormat="1" outlineLevel="1">
      <c r="A52" s="13">
        <v>14</v>
      </c>
      <c r="B52" s="14">
        <v>45174</v>
      </c>
      <c r="C52" s="14">
        <f t="shared" si="4"/>
        <v>45175</v>
      </c>
      <c r="D52" s="14">
        <v>47002</v>
      </c>
      <c r="E52" s="15">
        <v>40000000</v>
      </c>
      <c r="F52" s="15">
        <v>108676000</v>
      </c>
      <c r="G52" s="41">
        <f t="shared" si="5"/>
        <v>2.7168999999999999</v>
      </c>
      <c r="H52" s="15">
        <f t="shared" si="6"/>
        <v>40000000</v>
      </c>
      <c r="I52" s="55">
        <v>101.68259999999999</v>
      </c>
      <c r="J52" s="66">
        <v>2.4899999999999999E-2</v>
      </c>
      <c r="K52" s="55">
        <v>99.078999999999994</v>
      </c>
      <c r="L52" s="56">
        <v>3.0499999999999999E-2</v>
      </c>
      <c r="M52" s="55">
        <v>99.989400000000003</v>
      </c>
      <c r="N52" s="57">
        <v>2.853E-2</v>
      </c>
      <c r="O52" s="67">
        <v>2.8500000000000001E-2</v>
      </c>
    </row>
    <row r="53" spans="1:15" s="2" customFormat="1" outlineLevel="1">
      <c r="A53" s="13">
        <v>15</v>
      </c>
      <c r="B53" s="42">
        <v>45216</v>
      </c>
      <c r="C53" s="42">
        <f t="shared" si="4"/>
        <v>45217</v>
      </c>
      <c r="D53" s="42">
        <v>47044</v>
      </c>
      <c r="E53" s="43">
        <v>30000000</v>
      </c>
      <c r="F53" s="43">
        <v>53010000</v>
      </c>
      <c r="G53" s="41">
        <f t="shared" si="5"/>
        <v>1.7669999999999999</v>
      </c>
      <c r="H53" s="43">
        <f t="shared" si="6"/>
        <v>30000000</v>
      </c>
      <c r="I53" s="77">
        <v>103.0052</v>
      </c>
      <c r="J53" s="78">
        <v>2.9000000000000001E-2</v>
      </c>
      <c r="K53" s="77">
        <v>93.865600000000001</v>
      </c>
      <c r="L53" s="79">
        <v>4.9500000000000002E-2</v>
      </c>
      <c r="M53" s="77">
        <v>99.949299999999994</v>
      </c>
      <c r="N53" s="80">
        <v>3.569E-2</v>
      </c>
      <c r="O53" s="67">
        <v>3.5499999999999997E-2</v>
      </c>
    </row>
    <row r="54" spans="1:15" s="2" customFormat="1" outlineLevel="1">
      <c r="A54" s="13">
        <v>16</v>
      </c>
      <c r="B54" s="14">
        <v>45468</v>
      </c>
      <c r="C54" s="14">
        <f t="shared" si="4"/>
        <v>45469</v>
      </c>
      <c r="D54" s="14">
        <v>47295</v>
      </c>
      <c r="E54" s="15">
        <v>40000000</v>
      </c>
      <c r="F54" s="15">
        <v>98220000</v>
      </c>
      <c r="G54" s="41">
        <f t="shared" si="5"/>
        <v>2.4554999999999998</v>
      </c>
      <c r="H54" s="15">
        <f t="shared" si="6"/>
        <v>40000000</v>
      </c>
      <c r="I54" s="55">
        <v>101.1773</v>
      </c>
      <c r="J54" s="66">
        <v>3.6900000000000002E-2</v>
      </c>
      <c r="K54" s="55">
        <v>98.882999999999996</v>
      </c>
      <c r="L54" s="56">
        <v>4.2000000000000003E-2</v>
      </c>
      <c r="M54" s="55">
        <v>99.932100000000005</v>
      </c>
      <c r="N54" s="57">
        <v>3.9660000000000001E-2</v>
      </c>
      <c r="O54" s="67">
        <v>3.95E-2</v>
      </c>
    </row>
    <row r="55" spans="1:15" s="2" customFormat="1" outlineLevel="1">
      <c r="A55" s="13">
        <v>17</v>
      </c>
      <c r="B55" s="14">
        <v>45573</v>
      </c>
      <c r="C55" s="14">
        <f t="shared" ref="C55:C58" si="7">B55+1</f>
        <v>45574</v>
      </c>
      <c r="D55" s="14">
        <v>47400</v>
      </c>
      <c r="E55" s="15">
        <v>40000000</v>
      </c>
      <c r="F55" s="15">
        <v>67690000</v>
      </c>
      <c r="G55" s="41">
        <f t="shared" si="5"/>
        <v>1.69225</v>
      </c>
      <c r="H55" s="15">
        <f t="shared" si="6"/>
        <v>40000000</v>
      </c>
      <c r="I55" s="55">
        <v>101.2358</v>
      </c>
      <c r="J55" s="66">
        <v>3.2800000000000003E-2</v>
      </c>
      <c r="K55" s="55">
        <v>98.871300000000005</v>
      </c>
      <c r="L55" s="56">
        <v>3.7999999999999999E-2</v>
      </c>
      <c r="M55" s="55">
        <v>99.876400000000004</v>
      </c>
      <c r="N55" s="57">
        <v>3.5799999999999998E-2</v>
      </c>
      <c r="O55" s="67">
        <v>3.5499999999999997E-2</v>
      </c>
    </row>
    <row r="56" spans="1:15" s="2" customFormat="1" outlineLevel="1">
      <c r="A56" s="13">
        <v>18</v>
      </c>
      <c r="B56" s="14">
        <v>45631</v>
      </c>
      <c r="C56" s="14">
        <f t="shared" si="7"/>
        <v>45632</v>
      </c>
      <c r="D56" s="14">
        <v>47458</v>
      </c>
      <c r="E56" s="15">
        <v>150000000</v>
      </c>
      <c r="F56" s="15">
        <v>184554000</v>
      </c>
      <c r="G56" s="41">
        <f t="shared" si="5"/>
        <v>1.2303599999999999</v>
      </c>
      <c r="H56" s="15">
        <f t="shared" si="6"/>
        <v>150000000</v>
      </c>
      <c r="I56" s="55">
        <v>104.1665</v>
      </c>
      <c r="J56" s="66">
        <v>2.8500000000000001E-2</v>
      </c>
      <c r="K56" s="55">
        <v>96.762100000000004</v>
      </c>
      <c r="L56" s="56">
        <v>4.48E-2</v>
      </c>
      <c r="M56" s="55">
        <v>99.9375</v>
      </c>
      <c r="N56" s="57">
        <v>3.7659999999999999E-2</v>
      </c>
      <c r="O56" s="67">
        <v>3.7499999999999999E-2</v>
      </c>
    </row>
    <row r="57" spans="1:15" s="2" customFormat="1" outlineLevel="1">
      <c r="A57" s="29">
        <v>19</v>
      </c>
      <c r="B57" s="30">
        <v>45741</v>
      </c>
      <c r="C57" s="30">
        <f t="shared" si="7"/>
        <v>45742</v>
      </c>
      <c r="D57" s="30">
        <v>47568</v>
      </c>
      <c r="E57" s="31">
        <v>50000000</v>
      </c>
      <c r="F57" s="31">
        <v>154292000</v>
      </c>
      <c r="G57" s="44">
        <f t="shared" si="5"/>
        <v>3.0858400000000001</v>
      </c>
      <c r="H57" s="31">
        <v>50000000</v>
      </c>
      <c r="I57" s="71">
        <v>100.4599</v>
      </c>
      <c r="J57" s="70">
        <v>3.1E-2</v>
      </c>
      <c r="K57" s="71">
        <v>99.087500000000006</v>
      </c>
      <c r="L57" s="81">
        <v>3.4000000000000002E-2</v>
      </c>
      <c r="M57" s="71">
        <v>99.7928</v>
      </c>
      <c r="N57" s="72">
        <v>3.2454999999999998E-2</v>
      </c>
      <c r="O57" s="73">
        <v>3.2000000000000001E-2</v>
      </c>
    </row>
    <row r="58" spans="1:15" s="2" customFormat="1" outlineLevel="1">
      <c r="A58" s="29">
        <v>20</v>
      </c>
      <c r="B58" s="30">
        <v>45762</v>
      </c>
      <c r="C58" s="30">
        <f t="shared" si="7"/>
        <v>45763</v>
      </c>
      <c r="D58" s="30">
        <v>47589</v>
      </c>
      <c r="E58" s="31">
        <v>50000000</v>
      </c>
      <c r="F58" s="31">
        <v>120376000</v>
      </c>
      <c r="G58" s="45">
        <f t="shared" si="5"/>
        <v>2.4075199999999999</v>
      </c>
      <c r="H58" s="31">
        <v>50000000</v>
      </c>
      <c r="I58" s="71">
        <v>100.59990000000001</v>
      </c>
      <c r="J58" s="70">
        <v>2.9700000000000001E-2</v>
      </c>
      <c r="K58" s="71">
        <v>99.632900000000006</v>
      </c>
      <c r="L58" s="81">
        <v>3.1800000000000002E-2</v>
      </c>
      <c r="M58" s="71">
        <v>99.962000000000003</v>
      </c>
      <c r="N58" s="72">
        <v>3.1084000000000001E-2</v>
      </c>
      <c r="O58" s="82">
        <v>3.1E-2</v>
      </c>
    </row>
    <row r="59" spans="1:15">
      <c r="A59" s="124" t="s">
        <v>20</v>
      </c>
      <c r="B59" s="124"/>
      <c r="C59" s="124"/>
      <c r="D59" s="124"/>
      <c r="E59" s="17">
        <f>SUM(E39:E58)</f>
        <v>880000000</v>
      </c>
      <c r="F59" s="17">
        <f>SUM(F39:F58)</f>
        <v>1863142000</v>
      </c>
      <c r="G59" s="33">
        <f t="shared" si="5"/>
        <v>2.11720681818182</v>
      </c>
      <c r="H59" s="17">
        <f>SUM(H39:H58)</f>
        <v>880000000</v>
      </c>
      <c r="I59" s="83"/>
      <c r="J59" s="83"/>
      <c r="K59" s="83"/>
      <c r="L59" s="83"/>
      <c r="M59" s="83"/>
      <c r="N59" s="83"/>
      <c r="O59" s="84"/>
    </row>
    <row r="60" spans="1:15">
      <c r="A60" s="46"/>
      <c r="B60" s="46"/>
      <c r="C60" s="46"/>
      <c r="D60" s="46"/>
      <c r="E60" s="20"/>
      <c r="F60" s="20"/>
      <c r="G60" s="33"/>
      <c r="H60" s="20"/>
      <c r="I60" s="84"/>
      <c r="J60" s="84"/>
      <c r="K60" s="84"/>
      <c r="L60" s="84"/>
      <c r="M60" s="84"/>
      <c r="N60" s="84"/>
      <c r="O60" s="84"/>
    </row>
    <row r="61" spans="1:15">
      <c r="A61" s="6" t="s">
        <v>21</v>
      </c>
      <c r="B61" s="36"/>
    </row>
    <row r="63" spans="1:15" ht="36.75" customHeight="1">
      <c r="A63" s="127" t="s">
        <v>1</v>
      </c>
      <c r="B63" s="129" t="s">
        <v>2</v>
      </c>
      <c r="C63" s="129" t="s">
        <v>3</v>
      </c>
      <c r="D63" s="129" t="s">
        <v>4</v>
      </c>
      <c r="E63" s="129" t="s">
        <v>5</v>
      </c>
      <c r="F63" s="129" t="s">
        <v>6</v>
      </c>
      <c r="G63" s="129" t="s">
        <v>7</v>
      </c>
      <c r="H63" s="129" t="s">
        <v>8</v>
      </c>
      <c r="I63" s="122" t="s">
        <v>9</v>
      </c>
      <c r="J63" s="123"/>
      <c r="K63" s="122" t="s">
        <v>10</v>
      </c>
      <c r="L63" s="123"/>
      <c r="M63" s="122" t="s">
        <v>11</v>
      </c>
      <c r="N63" s="123"/>
      <c r="O63" s="132" t="s">
        <v>12</v>
      </c>
    </row>
    <row r="64" spans="1:15" ht="24">
      <c r="A64" s="128"/>
      <c r="B64" s="130"/>
      <c r="C64" s="130"/>
      <c r="D64" s="130"/>
      <c r="E64" s="130"/>
      <c r="F64" s="130"/>
      <c r="G64" s="130"/>
      <c r="H64" s="130"/>
      <c r="I64" s="48" t="s">
        <v>13</v>
      </c>
      <c r="J64" s="48" t="s">
        <v>14</v>
      </c>
      <c r="K64" s="48" t="s">
        <v>13</v>
      </c>
      <c r="L64" s="48" t="s">
        <v>14</v>
      </c>
      <c r="M64" s="48" t="s">
        <v>15</v>
      </c>
      <c r="N64" s="48" t="s">
        <v>14</v>
      </c>
      <c r="O64" s="133"/>
    </row>
    <row r="65" spans="1:15">
      <c r="A65" s="8">
        <v>1</v>
      </c>
      <c r="B65" s="9">
        <v>44026</v>
      </c>
      <c r="C65" s="9">
        <f>B65+1</f>
        <v>44027</v>
      </c>
      <c r="D65" s="9">
        <v>46218</v>
      </c>
      <c r="E65" s="10">
        <v>50000000</v>
      </c>
      <c r="F65" s="10">
        <v>64500000</v>
      </c>
      <c r="G65" s="85">
        <f>F65/E65</f>
        <v>1.29</v>
      </c>
      <c r="H65" s="10">
        <f>E65</f>
        <v>50000000</v>
      </c>
      <c r="I65" s="49">
        <v>100.9358</v>
      </c>
      <c r="J65" s="50">
        <v>7.9000000000000008E-3</v>
      </c>
      <c r="K65" s="49">
        <v>97.418899999999994</v>
      </c>
      <c r="L65" s="50">
        <v>1.4E-2</v>
      </c>
      <c r="M65" s="62">
        <v>99.930199999999999</v>
      </c>
      <c r="N65" s="51">
        <v>9.6299999999999997E-3</v>
      </c>
      <c r="O65" s="52">
        <v>9.4999999999999998E-3</v>
      </c>
    </row>
    <row r="66" spans="1:15">
      <c r="A66" s="8">
        <v>2</v>
      </c>
      <c r="B66" s="9">
        <v>44376</v>
      </c>
      <c r="C66" s="9">
        <v>44377</v>
      </c>
      <c r="D66" s="9">
        <v>46568</v>
      </c>
      <c r="E66" s="10">
        <v>30000000</v>
      </c>
      <c r="F66" s="10">
        <v>68000000</v>
      </c>
      <c r="G66" s="85">
        <f>F66/E66</f>
        <v>2.2666666666666702</v>
      </c>
      <c r="H66" s="10">
        <v>30000000</v>
      </c>
      <c r="I66" s="49">
        <v>101.001</v>
      </c>
      <c r="J66" s="50">
        <v>5.7999999999999996E-3</v>
      </c>
      <c r="K66" s="49">
        <v>99.241900000000001</v>
      </c>
      <c r="L66" s="50">
        <v>8.8000000000000005E-3</v>
      </c>
      <c r="M66" s="62">
        <v>99.744600000000005</v>
      </c>
      <c r="N66" s="51">
        <v>7.9399999999999991E-3</v>
      </c>
      <c r="O66" s="53">
        <v>7.4999999999999997E-3</v>
      </c>
    </row>
    <row r="67" spans="1:15" s="1" customFormat="1">
      <c r="A67" s="8">
        <v>3</v>
      </c>
      <c r="B67" s="9">
        <v>44740</v>
      </c>
      <c r="C67" s="9">
        <f>SUM(B67+1)</f>
        <v>44741</v>
      </c>
      <c r="D67" s="9">
        <v>46933</v>
      </c>
      <c r="E67" s="10">
        <v>30000000</v>
      </c>
      <c r="F67" s="10">
        <v>39400000</v>
      </c>
      <c r="G67" s="85">
        <f>F67/E67</f>
        <v>1.3133333333333299</v>
      </c>
      <c r="H67" s="10">
        <v>30000000</v>
      </c>
      <c r="I67" s="49">
        <v>109.2654</v>
      </c>
      <c r="J67" s="50">
        <v>1.0999999999999999E-2</v>
      </c>
      <c r="K67" s="49">
        <v>93.635300000000001</v>
      </c>
      <c r="L67" s="50">
        <v>3.9E-2</v>
      </c>
      <c r="M67" s="62">
        <v>99.881200000000007</v>
      </c>
      <c r="N67" s="51">
        <v>2.7380000000000002E-2</v>
      </c>
      <c r="O67" s="53">
        <v>2.7E-2</v>
      </c>
    </row>
    <row r="68" spans="1:15" s="2" customFormat="1">
      <c r="A68" s="13">
        <v>4</v>
      </c>
      <c r="B68" s="14">
        <v>45202</v>
      </c>
      <c r="C68" s="14">
        <f>SUM(B68+1)</f>
        <v>45203</v>
      </c>
      <c r="D68" s="14">
        <v>47395</v>
      </c>
      <c r="E68" s="15">
        <v>30000000</v>
      </c>
      <c r="F68" s="15">
        <v>36020000</v>
      </c>
      <c r="G68" s="86">
        <f>F68/E68</f>
        <v>1.2006666666666701</v>
      </c>
      <c r="H68" s="15">
        <v>30000000</v>
      </c>
      <c r="I68" s="55">
        <v>103.67919999999999</v>
      </c>
      <c r="J68" s="56">
        <v>2.7799999999999998E-2</v>
      </c>
      <c r="K68" s="55">
        <v>95.802199999999999</v>
      </c>
      <c r="L68" s="56">
        <v>4.2500000000000003E-2</v>
      </c>
      <c r="M68" s="65">
        <v>99.824700000000007</v>
      </c>
      <c r="N68" s="57">
        <v>3.49E-2</v>
      </c>
      <c r="O68" s="67">
        <v>3.4500000000000003E-2</v>
      </c>
    </row>
    <row r="69" spans="1:15">
      <c r="A69" s="124" t="s">
        <v>22</v>
      </c>
      <c r="B69" s="124"/>
      <c r="C69" s="124"/>
      <c r="D69" s="124"/>
      <c r="E69" s="17">
        <f>SUM(E65:E68)</f>
        <v>140000000</v>
      </c>
      <c r="F69" s="17">
        <f>SUM(F65:F68)</f>
        <v>207920000</v>
      </c>
      <c r="G69" s="87">
        <f t="shared" ref="G69" si="8">F69/E69</f>
        <v>1.48514285714286</v>
      </c>
      <c r="H69" s="17">
        <f>SUM(H65:H68)</f>
        <v>140000000</v>
      </c>
      <c r="I69" s="83"/>
      <c r="J69" s="83"/>
      <c r="K69" s="83"/>
      <c r="L69" s="83"/>
      <c r="M69" s="83"/>
      <c r="N69" s="83"/>
      <c r="O69" s="83"/>
    </row>
    <row r="70" spans="1:15">
      <c r="A70" s="46"/>
      <c r="B70" s="46"/>
      <c r="C70" s="46"/>
      <c r="D70" s="46"/>
      <c r="E70" s="20"/>
      <c r="F70" s="20"/>
      <c r="G70" s="33"/>
      <c r="H70" s="20"/>
      <c r="I70" s="84"/>
      <c r="J70" s="84"/>
      <c r="K70" s="84"/>
      <c r="L70" s="84"/>
      <c r="M70" s="84"/>
      <c r="N70" s="84"/>
      <c r="O70" s="84"/>
    </row>
    <row r="71" spans="1:15">
      <c r="A71" s="19"/>
      <c r="B71" s="19"/>
      <c r="C71" s="19"/>
      <c r="D71" s="19"/>
      <c r="E71" s="20"/>
      <c r="F71" s="20"/>
      <c r="G71" s="35"/>
      <c r="H71" s="20"/>
      <c r="I71" s="84"/>
      <c r="J71" s="84"/>
      <c r="K71" s="84"/>
      <c r="L71" s="84"/>
      <c r="M71" s="84"/>
      <c r="N71" s="84"/>
      <c r="O71" s="84"/>
    </row>
    <row r="72" spans="1:15" ht="6.95" customHeight="1"/>
    <row r="73" spans="1:15">
      <c r="A73" s="6" t="s">
        <v>23</v>
      </c>
      <c r="B73" s="36"/>
    </row>
    <row r="74" spans="1:15" ht="5.0999999999999996" customHeight="1"/>
    <row r="75" spans="1:15" ht="38.1" customHeight="1">
      <c r="A75" s="127" t="s">
        <v>1</v>
      </c>
      <c r="B75" s="129" t="s">
        <v>2</v>
      </c>
      <c r="C75" s="129" t="s">
        <v>3</v>
      </c>
      <c r="D75" s="129" t="s">
        <v>4</v>
      </c>
      <c r="E75" s="129" t="s">
        <v>5</v>
      </c>
      <c r="F75" s="129" t="s">
        <v>6</v>
      </c>
      <c r="G75" s="129" t="s">
        <v>7</v>
      </c>
      <c r="H75" s="129" t="s">
        <v>8</v>
      </c>
      <c r="I75" s="122" t="s">
        <v>9</v>
      </c>
      <c r="J75" s="123"/>
      <c r="K75" s="122" t="s">
        <v>10</v>
      </c>
      <c r="L75" s="123"/>
      <c r="M75" s="122" t="s">
        <v>11</v>
      </c>
      <c r="N75" s="123"/>
      <c r="O75" s="132" t="s">
        <v>12</v>
      </c>
    </row>
    <row r="76" spans="1:15" ht="24">
      <c r="A76" s="128"/>
      <c r="B76" s="130"/>
      <c r="C76" s="130"/>
      <c r="D76" s="130"/>
      <c r="E76" s="130"/>
      <c r="F76" s="130"/>
      <c r="G76" s="130"/>
      <c r="H76" s="130"/>
      <c r="I76" s="48" t="s">
        <v>13</v>
      </c>
      <c r="J76" s="48" t="s">
        <v>14</v>
      </c>
      <c r="K76" s="48" t="s">
        <v>13</v>
      </c>
      <c r="L76" s="48" t="s">
        <v>14</v>
      </c>
      <c r="M76" s="48" t="s">
        <v>15</v>
      </c>
      <c r="N76" s="48" t="s">
        <v>14</v>
      </c>
      <c r="O76" s="133"/>
    </row>
    <row r="77" spans="1:15" outlineLevel="1">
      <c r="A77" s="21">
        <v>1</v>
      </c>
      <c r="B77" s="88">
        <v>42334</v>
      </c>
      <c r="C77" s="88">
        <f>B77+1</f>
        <v>42335</v>
      </c>
      <c r="D77" s="88">
        <v>44892</v>
      </c>
      <c r="E77" s="89">
        <v>70000000</v>
      </c>
      <c r="F77" s="89">
        <v>132100000</v>
      </c>
      <c r="G77" s="90">
        <f>F77/E77</f>
        <v>1.8871428571428599</v>
      </c>
      <c r="H77" s="89">
        <f>E77</f>
        <v>70000000</v>
      </c>
      <c r="I77" s="106">
        <v>103.476</v>
      </c>
      <c r="J77" s="107">
        <v>3.2899999999999999E-2</v>
      </c>
      <c r="K77" s="106">
        <v>97.363600000000005</v>
      </c>
      <c r="L77" s="107">
        <v>4.2900000000000001E-2</v>
      </c>
      <c r="M77" s="108">
        <v>99.718800000000002</v>
      </c>
      <c r="N77" s="109">
        <v>3.8989999999999997E-2</v>
      </c>
      <c r="O77" s="110">
        <v>3.85E-2</v>
      </c>
    </row>
    <row r="78" spans="1:15" outlineLevel="1">
      <c r="A78" s="8">
        <v>2</v>
      </c>
      <c r="B78" s="9">
        <v>43613</v>
      </c>
      <c r="C78" s="9">
        <f>B78+1</f>
        <v>43614</v>
      </c>
      <c r="D78" s="9">
        <v>46171</v>
      </c>
      <c r="E78" s="10">
        <v>30000000</v>
      </c>
      <c r="F78" s="10">
        <v>96600000</v>
      </c>
      <c r="G78" s="85">
        <f>F78/E78</f>
        <v>3.22</v>
      </c>
      <c r="H78" s="10">
        <v>30000000</v>
      </c>
      <c r="I78" s="49">
        <v>101.78700000000001</v>
      </c>
      <c r="J78" s="50">
        <v>4.8999999999999998E-3</v>
      </c>
      <c r="K78" s="49">
        <v>98.850099999999998</v>
      </c>
      <c r="L78" s="50">
        <v>9.1999999999999998E-3</v>
      </c>
      <c r="M78" s="62">
        <v>99.8827</v>
      </c>
      <c r="N78" s="51">
        <v>7.6800000000000002E-3</v>
      </c>
      <c r="O78" s="53">
        <v>7.4999999999999997E-3</v>
      </c>
    </row>
    <row r="79" spans="1:15" outlineLevel="1">
      <c r="A79" s="8">
        <v>3</v>
      </c>
      <c r="B79" s="9">
        <v>43753</v>
      </c>
      <c r="C79" s="9">
        <v>43754</v>
      </c>
      <c r="D79" s="9">
        <v>46311</v>
      </c>
      <c r="E79" s="10">
        <v>40000000</v>
      </c>
      <c r="F79" s="10">
        <v>107800000</v>
      </c>
      <c r="G79" s="85">
        <f>F79/E79</f>
        <v>2.6949999999999998</v>
      </c>
      <c r="H79" s="10">
        <v>40000000</v>
      </c>
      <c r="I79" s="49">
        <v>101.7467</v>
      </c>
      <c r="J79" s="50">
        <v>5.0000000000000001E-4</v>
      </c>
      <c r="K79" s="49">
        <v>98.217699999999994</v>
      </c>
      <c r="L79" s="50">
        <v>5.5999999999999999E-3</v>
      </c>
      <c r="M79" s="62">
        <v>99.684700000000007</v>
      </c>
      <c r="N79" s="51">
        <v>3.46E-3</v>
      </c>
      <c r="O79" s="53">
        <v>3.0000000000000001E-3</v>
      </c>
    </row>
    <row r="80" spans="1:15" outlineLevel="1">
      <c r="A80" s="8">
        <v>4</v>
      </c>
      <c r="B80" s="9">
        <v>43963</v>
      </c>
      <c r="C80" s="9">
        <v>43964</v>
      </c>
      <c r="D80" s="9">
        <v>46520</v>
      </c>
      <c r="E80" s="10">
        <v>20000000</v>
      </c>
      <c r="F80" s="10">
        <v>44801000</v>
      </c>
      <c r="G80" s="85">
        <f>F80/E80</f>
        <v>2.2400500000000001</v>
      </c>
      <c r="H80" s="10">
        <v>20000000</v>
      </c>
      <c r="I80" s="49">
        <v>101.6861</v>
      </c>
      <c r="J80" s="50">
        <v>0.01</v>
      </c>
      <c r="K80" s="49">
        <v>97.106700000000004</v>
      </c>
      <c r="L80" s="50">
        <v>1.6899999999999998E-2</v>
      </c>
      <c r="M80" s="62">
        <v>99.845399999999998</v>
      </c>
      <c r="N80" s="51">
        <v>1.2749999999999999E-2</v>
      </c>
      <c r="O80" s="53">
        <v>1.2500000000000001E-2</v>
      </c>
    </row>
    <row r="81" spans="1:15" outlineLevel="1">
      <c r="A81" s="8">
        <v>5</v>
      </c>
      <c r="B81" s="9">
        <v>44096</v>
      </c>
      <c r="C81" s="9">
        <v>44097</v>
      </c>
      <c r="D81" s="9">
        <v>46653</v>
      </c>
      <c r="E81" s="10">
        <v>50000000</v>
      </c>
      <c r="F81" s="10">
        <v>77500000</v>
      </c>
      <c r="G81" s="85">
        <v>1.55</v>
      </c>
      <c r="H81" s="10">
        <v>50000000</v>
      </c>
      <c r="I81" s="49">
        <v>101.0795</v>
      </c>
      <c r="J81" s="50">
        <v>9.9000000000000008E-3</v>
      </c>
      <c r="K81" s="49">
        <v>98.338499999999996</v>
      </c>
      <c r="L81" s="50">
        <v>1.4E-2</v>
      </c>
      <c r="M81" s="62">
        <v>99.681799999999996</v>
      </c>
      <c r="N81" s="51">
        <v>1.1979999999999999E-2</v>
      </c>
      <c r="O81" s="53">
        <v>1.15E-2</v>
      </c>
    </row>
    <row r="82" spans="1:15" outlineLevel="1">
      <c r="A82" s="8">
        <v>6</v>
      </c>
      <c r="B82" s="9">
        <v>44313</v>
      </c>
      <c r="C82" s="9">
        <v>44314</v>
      </c>
      <c r="D82" s="9">
        <v>46871</v>
      </c>
      <c r="E82" s="10">
        <v>30000000</v>
      </c>
      <c r="F82" s="10">
        <v>69500000</v>
      </c>
      <c r="G82" s="85">
        <f t="shared" ref="G82:G87" si="9">F82/E82</f>
        <v>2.31666666666667</v>
      </c>
      <c r="H82" s="10">
        <v>30000000</v>
      </c>
      <c r="I82" s="49">
        <v>100.40479999999999</v>
      </c>
      <c r="J82" s="50">
        <v>9.9000000000000008E-3</v>
      </c>
      <c r="K82" s="49">
        <v>99.396100000000004</v>
      </c>
      <c r="L82" s="50">
        <v>1.14E-2</v>
      </c>
      <c r="M82" s="62">
        <v>99.892099999999999</v>
      </c>
      <c r="N82" s="51">
        <v>1.0659999999999999E-2</v>
      </c>
      <c r="O82" s="53">
        <v>1.0500000000000001E-2</v>
      </c>
    </row>
    <row r="83" spans="1:15" s="1" customFormat="1" outlineLevel="1">
      <c r="A83" s="8">
        <v>7</v>
      </c>
      <c r="B83" s="9">
        <v>44747</v>
      </c>
      <c r="C83" s="9">
        <f>SUM(B83+1)</f>
        <v>44748</v>
      </c>
      <c r="D83" s="9">
        <v>47305</v>
      </c>
      <c r="E83" s="10">
        <v>30000000</v>
      </c>
      <c r="F83" s="10">
        <v>40700000</v>
      </c>
      <c r="G83" s="85">
        <f t="shared" si="9"/>
        <v>1.35666666666667</v>
      </c>
      <c r="H83" s="10">
        <v>30000000</v>
      </c>
      <c r="I83" s="49">
        <v>111.1542</v>
      </c>
      <c r="J83" s="50">
        <v>1.7500000000000002E-2</v>
      </c>
      <c r="K83" s="49">
        <v>94.329700000000003</v>
      </c>
      <c r="L83" s="50">
        <v>4.3999999999999997E-2</v>
      </c>
      <c r="M83" s="62">
        <v>99.921700000000001</v>
      </c>
      <c r="N83" s="51">
        <v>3.4819999999999997E-2</v>
      </c>
      <c r="O83" s="53">
        <v>3.4500000000000003E-2</v>
      </c>
    </row>
    <row r="84" spans="1:15" s="2" customFormat="1" outlineLevel="1">
      <c r="A84" s="13">
        <v>8</v>
      </c>
      <c r="B84" s="14">
        <v>45055</v>
      </c>
      <c r="C84" s="14">
        <f>SUM(B84+1)</f>
        <v>45056</v>
      </c>
      <c r="D84" s="14">
        <v>47613</v>
      </c>
      <c r="E84" s="15">
        <v>30000000</v>
      </c>
      <c r="F84" s="15">
        <v>83515000</v>
      </c>
      <c r="G84" s="86">
        <f t="shared" si="9"/>
        <v>2.7838333333333298</v>
      </c>
      <c r="H84" s="15">
        <v>30000000</v>
      </c>
      <c r="I84" s="55">
        <v>107.02379999999999</v>
      </c>
      <c r="J84" s="56">
        <v>2.5000000000000001E-2</v>
      </c>
      <c r="K84" s="55">
        <v>96.984099999999998</v>
      </c>
      <c r="L84" s="56">
        <v>4.1000000000000002E-2</v>
      </c>
      <c r="M84" s="65">
        <v>99.879300000000001</v>
      </c>
      <c r="N84" s="57">
        <v>3.6260000000000001E-2</v>
      </c>
      <c r="O84" s="67">
        <v>3.5999999999999997E-2</v>
      </c>
    </row>
    <row r="85" spans="1:15" s="2" customFormat="1" outlineLevel="1">
      <c r="A85" s="13">
        <v>9</v>
      </c>
      <c r="B85" s="14">
        <v>45195</v>
      </c>
      <c r="C85" s="14">
        <f>SUM(B85+1)</f>
        <v>45196</v>
      </c>
      <c r="D85" s="14">
        <v>47753</v>
      </c>
      <c r="E85" s="15">
        <v>40000000</v>
      </c>
      <c r="F85" s="15">
        <v>70520000</v>
      </c>
      <c r="G85" s="86">
        <f t="shared" si="9"/>
        <v>1.7629999999999999</v>
      </c>
      <c r="H85" s="15">
        <v>40000000</v>
      </c>
      <c r="I85" s="55">
        <v>101.63120000000001</v>
      </c>
      <c r="J85" s="56">
        <v>2.9899999999999999E-2</v>
      </c>
      <c r="K85" s="55">
        <v>97.851299999999995</v>
      </c>
      <c r="L85" s="56">
        <v>3.5999999999999997E-2</v>
      </c>
      <c r="M85" s="65">
        <v>99.891199999999998</v>
      </c>
      <c r="N85" s="57">
        <v>3.2689999999999997E-2</v>
      </c>
      <c r="O85" s="67">
        <v>3.2500000000000001E-2</v>
      </c>
    </row>
    <row r="86" spans="1:15" s="3" customFormat="1" outlineLevel="1">
      <c r="A86" s="13">
        <v>10</v>
      </c>
      <c r="B86" s="14">
        <v>45566</v>
      </c>
      <c r="C86" s="14">
        <f>SUM(B86+1)</f>
        <v>45567</v>
      </c>
      <c r="D86" s="14">
        <v>48123</v>
      </c>
      <c r="E86" s="15">
        <v>40000000</v>
      </c>
      <c r="F86" s="15">
        <v>65070000</v>
      </c>
      <c r="G86" s="86">
        <f t="shared" si="9"/>
        <v>1.6267499999999999</v>
      </c>
      <c r="H86" s="15">
        <v>40000000</v>
      </c>
      <c r="I86" s="55">
        <v>101.2287</v>
      </c>
      <c r="J86" s="56">
        <v>3.5999999999999997E-2</v>
      </c>
      <c r="K86" s="55">
        <v>98.789400000000001</v>
      </c>
      <c r="L86" s="56">
        <v>0.04</v>
      </c>
      <c r="M86" s="65">
        <v>99.998000000000005</v>
      </c>
      <c r="N86" s="57">
        <v>3.8010000000000002E-2</v>
      </c>
      <c r="O86" s="67">
        <v>3.7999999999999999E-2</v>
      </c>
    </row>
    <row r="87" spans="1:15" s="3" customFormat="1" outlineLevel="1">
      <c r="A87" s="13">
        <v>11</v>
      </c>
      <c r="B87" s="14">
        <v>45630</v>
      </c>
      <c r="C87" s="14">
        <f>SUM(B87+1)</f>
        <v>45631</v>
      </c>
      <c r="D87" s="14">
        <v>48187</v>
      </c>
      <c r="E87" s="15">
        <v>50000000</v>
      </c>
      <c r="F87" s="15">
        <v>74604000</v>
      </c>
      <c r="G87" s="86">
        <f t="shared" si="9"/>
        <v>1.4920800000000001</v>
      </c>
      <c r="H87" s="15">
        <v>50000000</v>
      </c>
      <c r="I87" s="55">
        <v>101.84180000000001</v>
      </c>
      <c r="J87" s="56">
        <v>3.5999999999999997E-2</v>
      </c>
      <c r="K87" s="55">
        <v>97.132999999999996</v>
      </c>
      <c r="L87" s="56">
        <v>4.3799999999999999E-2</v>
      </c>
      <c r="M87" s="65">
        <v>99.917699999999996</v>
      </c>
      <c r="N87" s="57">
        <v>3.916E-2</v>
      </c>
      <c r="O87" s="67">
        <v>3.9E-2</v>
      </c>
    </row>
    <row r="88" spans="1:15">
      <c r="A88" s="29">
        <v>12</v>
      </c>
      <c r="B88" s="91">
        <v>45783</v>
      </c>
      <c r="C88" s="91">
        <v>45784</v>
      </c>
      <c r="D88" s="91">
        <v>48341</v>
      </c>
      <c r="E88" s="92">
        <v>50000000</v>
      </c>
      <c r="F88" s="92">
        <v>139502000</v>
      </c>
      <c r="G88" s="93">
        <f>F88/E88</f>
        <v>2.7900399999999999</v>
      </c>
      <c r="H88" s="92">
        <v>50000000</v>
      </c>
      <c r="I88" s="111">
        <v>102.2109</v>
      </c>
      <c r="J88" s="81">
        <v>2.8000000000000001E-2</v>
      </c>
      <c r="K88" s="71">
        <v>99.192800000000005</v>
      </c>
      <c r="L88" s="81">
        <v>3.2800000000000003E-2</v>
      </c>
      <c r="M88" s="69">
        <v>99.972999999999999</v>
      </c>
      <c r="N88" s="72">
        <v>3.1546999999999999E-2</v>
      </c>
      <c r="O88" s="82">
        <v>3.15E-2</v>
      </c>
    </row>
    <row r="89" spans="1:15">
      <c r="A89" s="124" t="s">
        <v>24</v>
      </c>
      <c r="B89" s="124"/>
      <c r="C89" s="124"/>
      <c r="D89" s="124"/>
      <c r="E89" s="17">
        <f>SUM(E77:E88)</f>
        <v>480000000</v>
      </c>
      <c r="F89" s="17">
        <f>SUM(F77:F88)</f>
        <v>1002212000</v>
      </c>
      <c r="G89" s="87">
        <f t="shared" ref="G89" si="10">F89/E89</f>
        <v>2.0879416666666701</v>
      </c>
      <c r="H89" s="17">
        <f>SUM(H77:H88)</f>
        <v>480000000</v>
      </c>
      <c r="I89" s="83"/>
      <c r="J89" s="83"/>
      <c r="K89" s="83"/>
      <c r="L89" s="83"/>
      <c r="M89" s="83"/>
      <c r="N89" s="83"/>
      <c r="O89" s="84"/>
    </row>
    <row r="90" spans="1:15">
      <c r="A90" s="46"/>
      <c r="B90" s="46"/>
      <c r="C90" s="46"/>
      <c r="D90" s="46"/>
      <c r="E90" s="20"/>
      <c r="F90" s="20"/>
      <c r="G90" s="94"/>
      <c r="H90" s="20"/>
      <c r="I90" s="84"/>
      <c r="J90" s="84"/>
      <c r="K90" s="84"/>
      <c r="L90" s="84"/>
      <c r="M90" s="84"/>
      <c r="N90" s="84"/>
      <c r="O90" s="84"/>
    </row>
    <row r="91" spans="1:15">
      <c r="A91" s="46"/>
      <c r="B91" s="46"/>
      <c r="C91" s="46"/>
      <c r="D91" s="46"/>
      <c r="E91" s="20"/>
      <c r="F91" s="20"/>
      <c r="G91" s="94"/>
      <c r="H91" s="20"/>
      <c r="I91" s="84"/>
      <c r="J91" s="84"/>
      <c r="K91" s="84"/>
      <c r="L91" s="84"/>
      <c r="M91" s="84"/>
      <c r="N91" s="84"/>
      <c r="O91" s="84"/>
    </row>
    <row r="92" spans="1:15">
      <c r="A92" s="6" t="s">
        <v>25</v>
      </c>
      <c r="B92" s="36"/>
    </row>
    <row r="94" spans="1:15">
      <c r="A94" s="127" t="s">
        <v>1</v>
      </c>
      <c r="B94" s="129" t="s">
        <v>2</v>
      </c>
      <c r="C94" s="129" t="s">
        <v>3</v>
      </c>
      <c r="D94" s="129" t="s">
        <v>4</v>
      </c>
      <c r="E94" s="129" t="s">
        <v>5</v>
      </c>
      <c r="F94" s="129" t="s">
        <v>6</v>
      </c>
      <c r="G94" s="129" t="s">
        <v>7</v>
      </c>
      <c r="H94" s="129" t="s">
        <v>8</v>
      </c>
      <c r="I94" s="122" t="s">
        <v>9</v>
      </c>
      <c r="J94" s="123"/>
      <c r="K94" s="122" t="s">
        <v>10</v>
      </c>
      <c r="L94" s="123"/>
      <c r="M94" s="122" t="s">
        <v>11</v>
      </c>
      <c r="N94" s="123"/>
      <c r="O94" s="132" t="s">
        <v>12</v>
      </c>
    </row>
    <row r="95" spans="1:15" ht="24">
      <c r="A95" s="128"/>
      <c r="B95" s="130"/>
      <c r="C95" s="130"/>
      <c r="D95" s="130"/>
      <c r="E95" s="130"/>
      <c r="F95" s="130"/>
      <c r="G95" s="130"/>
      <c r="H95" s="130"/>
      <c r="I95" s="48" t="s">
        <v>13</v>
      </c>
      <c r="J95" s="48" t="s">
        <v>14</v>
      </c>
      <c r="K95" s="48" t="s">
        <v>13</v>
      </c>
      <c r="L95" s="48" t="s">
        <v>14</v>
      </c>
      <c r="M95" s="48" t="s">
        <v>15</v>
      </c>
      <c r="N95" s="48" t="s">
        <v>14</v>
      </c>
      <c r="O95" s="133"/>
    </row>
    <row r="96" spans="1:15">
      <c r="A96" s="95">
        <v>1</v>
      </c>
      <c r="B96" s="96">
        <v>45587</v>
      </c>
      <c r="C96" s="96">
        <f>B96+1</f>
        <v>45588</v>
      </c>
      <c r="D96" s="96">
        <v>48510</v>
      </c>
      <c r="E96" s="97">
        <v>30000000</v>
      </c>
      <c r="F96" s="97">
        <v>42270000</v>
      </c>
      <c r="G96" s="98">
        <f>F96/E96</f>
        <v>1.409</v>
      </c>
      <c r="H96" s="97">
        <f>E96</f>
        <v>30000000</v>
      </c>
      <c r="I96" s="112">
        <v>104.9308</v>
      </c>
      <c r="J96" s="113">
        <v>3.78E-2</v>
      </c>
      <c r="K96" s="112">
        <v>95.466099999999997</v>
      </c>
      <c r="L96" s="113">
        <v>5.1999999999999998E-2</v>
      </c>
      <c r="M96" s="114">
        <v>99.918800000000005</v>
      </c>
      <c r="N96" s="115">
        <v>4.5222999999999999E-2</v>
      </c>
      <c r="O96" s="116">
        <v>4.4999999999999998E-2</v>
      </c>
    </row>
    <row r="97" spans="1:15">
      <c r="A97" s="95">
        <v>2</v>
      </c>
      <c r="B97" s="96">
        <v>45608</v>
      </c>
      <c r="C97" s="96">
        <f>B97+1</f>
        <v>45609</v>
      </c>
      <c r="D97" s="96">
        <v>48531</v>
      </c>
      <c r="E97" s="97">
        <v>20000000</v>
      </c>
      <c r="F97" s="97">
        <v>18038000</v>
      </c>
      <c r="G97" s="98">
        <f>F97/E97</f>
        <v>0.90190000000000003</v>
      </c>
      <c r="H97" s="97">
        <v>18000000</v>
      </c>
      <c r="I97" s="112">
        <v>108.843</v>
      </c>
      <c r="J97" s="113">
        <v>3.95E-2</v>
      </c>
      <c r="K97" s="112">
        <v>97.516499999999994</v>
      </c>
      <c r="L97" s="113">
        <v>5.6399999999999999E-2</v>
      </c>
      <c r="M97" s="114">
        <v>99.880700000000004</v>
      </c>
      <c r="N97" s="115">
        <v>5.2698000000000002E-2</v>
      </c>
      <c r="O97" s="117">
        <v>5.2499999999999998E-2</v>
      </c>
    </row>
    <row r="98" spans="1:15">
      <c r="A98" s="124" t="s">
        <v>26</v>
      </c>
      <c r="B98" s="124"/>
      <c r="C98" s="124"/>
      <c r="D98" s="124"/>
      <c r="E98" s="17">
        <f>SUM(E96:E97)</f>
        <v>50000000</v>
      </c>
      <c r="F98" s="17">
        <f>SUM(F96:F97)</f>
        <v>60308000</v>
      </c>
      <c r="G98" s="87">
        <f t="shared" ref="G98" si="11">F98/E98</f>
        <v>1.2061599999999999</v>
      </c>
      <c r="H98" s="17">
        <f>SUM(H96:H97)</f>
        <v>48000000</v>
      </c>
      <c r="I98" s="83"/>
      <c r="J98" s="83"/>
      <c r="K98" s="83"/>
      <c r="L98" s="83"/>
      <c r="M98" s="83"/>
      <c r="N98" s="83"/>
      <c r="O98" s="84"/>
    </row>
    <row r="99" spans="1:15">
      <c r="A99" s="19"/>
      <c r="B99" s="19"/>
      <c r="C99" s="19"/>
      <c r="D99" s="19"/>
      <c r="E99" s="20"/>
      <c r="F99" s="20"/>
      <c r="G99" s="20"/>
      <c r="H99" s="20"/>
      <c r="I99" s="84"/>
      <c r="J99" s="84"/>
      <c r="K99" s="84"/>
      <c r="L99" s="84"/>
      <c r="M99" s="84"/>
      <c r="N99" s="84"/>
      <c r="O99" s="84"/>
    </row>
    <row r="100" spans="1:15" ht="6.95" customHeight="1"/>
    <row r="101" spans="1:15">
      <c r="A101" s="6" t="s">
        <v>27</v>
      </c>
      <c r="B101" s="36"/>
    </row>
    <row r="102" spans="1:15" ht="5.0999999999999996" customHeight="1"/>
    <row r="103" spans="1:15" ht="34.5" customHeight="1">
      <c r="A103" s="127" t="s">
        <v>1</v>
      </c>
      <c r="B103" s="129" t="s">
        <v>2</v>
      </c>
      <c r="C103" s="129" t="s">
        <v>3</v>
      </c>
      <c r="D103" s="129" t="s">
        <v>4</v>
      </c>
      <c r="E103" s="129" t="s">
        <v>5</v>
      </c>
      <c r="F103" s="129" t="s">
        <v>6</v>
      </c>
      <c r="G103" s="129" t="s">
        <v>7</v>
      </c>
      <c r="H103" s="129" t="s">
        <v>8</v>
      </c>
      <c r="I103" s="122" t="s">
        <v>9</v>
      </c>
      <c r="J103" s="123"/>
      <c r="K103" s="122" t="s">
        <v>10</v>
      </c>
      <c r="L103" s="123"/>
      <c r="M103" s="122" t="s">
        <v>11</v>
      </c>
      <c r="N103" s="123"/>
      <c r="O103" s="132" t="s">
        <v>12</v>
      </c>
    </row>
    <row r="104" spans="1:15" ht="24">
      <c r="A104" s="128"/>
      <c r="B104" s="130"/>
      <c r="C104" s="130"/>
      <c r="D104" s="130"/>
      <c r="E104" s="130"/>
      <c r="F104" s="130"/>
      <c r="G104" s="131"/>
      <c r="H104" s="130"/>
      <c r="I104" s="48" t="s">
        <v>13</v>
      </c>
      <c r="J104" s="48" t="s">
        <v>14</v>
      </c>
      <c r="K104" s="48" t="s">
        <v>13</v>
      </c>
      <c r="L104" s="48" t="s">
        <v>14</v>
      </c>
      <c r="M104" s="48" t="s">
        <v>15</v>
      </c>
      <c r="N104" s="48" t="s">
        <v>14</v>
      </c>
      <c r="O104" s="133"/>
    </row>
    <row r="105" spans="1:15" outlineLevel="1">
      <c r="A105" s="8">
        <v>1</v>
      </c>
      <c r="B105" s="9">
        <v>43655</v>
      </c>
      <c r="C105" s="9">
        <v>43656</v>
      </c>
      <c r="D105" s="9">
        <v>47309</v>
      </c>
      <c r="E105" s="10">
        <v>30000000</v>
      </c>
      <c r="F105" s="10">
        <v>72800000</v>
      </c>
      <c r="G105" s="99">
        <f t="shared" ref="G105:G111" si="12">F105/E105</f>
        <v>2.4266666666666699</v>
      </c>
      <c r="H105" s="10">
        <v>30000000</v>
      </c>
      <c r="I105" s="62">
        <v>101.0611</v>
      </c>
      <c r="J105" s="118">
        <v>6.8999999999999999E-3</v>
      </c>
      <c r="K105" s="62">
        <v>98.007300000000001</v>
      </c>
      <c r="L105" s="118">
        <v>1.01E-2</v>
      </c>
      <c r="M105" s="62">
        <v>99.536000000000001</v>
      </c>
      <c r="N105" s="118">
        <v>8.4899999999999993E-3</v>
      </c>
      <c r="O105" s="52">
        <v>8.0000000000000002E-3</v>
      </c>
    </row>
    <row r="106" spans="1:15" outlineLevel="1">
      <c r="A106" s="8">
        <v>2</v>
      </c>
      <c r="B106" s="9">
        <v>44355</v>
      </c>
      <c r="C106" s="9">
        <v>44356</v>
      </c>
      <c r="D106" s="9">
        <v>48008</v>
      </c>
      <c r="E106" s="10">
        <v>30000000</v>
      </c>
      <c r="F106" s="10">
        <v>73800000</v>
      </c>
      <c r="G106" s="85">
        <f t="shared" si="12"/>
        <v>2.46</v>
      </c>
      <c r="H106" s="10">
        <v>30000000</v>
      </c>
      <c r="I106" s="62">
        <v>100.95180000000001</v>
      </c>
      <c r="J106" s="118">
        <v>9.4999999999999998E-3</v>
      </c>
      <c r="K106" s="62">
        <v>98.683800000000005</v>
      </c>
      <c r="L106" s="118">
        <v>1.1900000000000001E-2</v>
      </c>
      <c r="M106" s="62">
        <v>99.745400000000004</v>
      </c>
      <c r="N106" s="118">
        <v>1.077E-2</v>
      </c>
      <c r="O106" s="53">
        <v>1.0500000000000001E-2</v>
      </c>
    </row>
    <row r="107" spans="1:15" s="5" customFormat="1" outlineLevel="1">
      <c r="A107" s="8">
        <v>3</v>
      </c>
      <c r="B107" s="9">
        <v>44733</v>
      </c>
      <c r="C107" s="9">
        <f>SUM(B107+1)</f>
        <v>44734</v>
      </c>
      <c r="D107" s="9">
        <v>48387</v>
      </c>
      <c r="E107" s="10">
        <v>30000000</v>
      </c>
      <c r="F107" s="10">
        <v>34800000</v>
      </c>
      <c r="G107" s="85">
        <f t="shared" si="12"/>
        <v>1.1599999999999999</v>
      </c>
      <c r="H107" s="10">
        <v>30000000</v>
      </c>
      <c r="I107" s="62">
        <v>105.124</v>
      </c>
      <c r="J107" s="118">
        <v>1.01E-2</v>
      </c>
      <c r="K107" s="62">
        <v>91.640299999999996</v>
      </c>
      <c r="L107" s="118">
        <v>2.5000000000000001E-2</v>
      </c>
      <c r="M107" s="62">
        <v>99.808000000000007</v>
      </c>
      <c r="N107" s="118">
        <v>1.5869999999999999E-2</v>
      </c>
      <c r="O107" s="53">
        <v>1.55E-2</v>
      </c>
    </row>
    <row r="108" spans="1:15" s="2" customFormat="1" outlineLevel="1">
      <c r="A108" s="13">
        <v>4</v>
      </c>
      <c r="B108" s="14">
        <v>45069</v>
      </c>
      <c r="C108" s="14">
        <f>SUM(B108+1)</f>
        <v>45070</v>
      </c>
      <c r="D108" s="14">
        <v>48723</v>
      </c>
      <c r="E108" s="15">
        <v>20000000</v>
      </c>
      <c r="F108" s="15">
        <v>31416000</v>
      </c>
      <c r="G108" s="86">
        <f t="shared" si="12"/>
        <v>1.5708</v>
      </c>
      <c r="H108" s="15">
        <v>20000000</v>
      </c>
      <c r="I108" s="65">
        <v>107.33280000000001</v>
      </c>
      <c r="J108" s="119">
        <v>2.9000000000000001E-2</v>
      </c>
      <c r="K108" s="65">
        <v>92.564700000000002</v>
      </c>
      <c r="L108" s="119">
        <v>4.6899999999999997E-2</v>
      </c>
      <c r="M108" s="65">
        <v>99.802800000000005</v>
      </c>
      <c r="N108" s="119">
        <v>3.7900000000000003E-2</v>
      </c>
      <c r="O108" s="67">
        <v>3.7499999999999999E-2</v>
      </c>
    </row>
    <row r="109" spans="1:15" s="3" customFormat="1" outlineLevel="1">
      <c r="A109" s="13">
        <v>5</v>
      </c>
      <c r="B109" s="14">
        <v>45559</v>
      </c>
      <c r="C109" s="14">
        <f>SUM(B109+1)</f>
        <v>45560</v>
      </c>
      <c r="D109" s="14">
        <v>49212</v>
      </c>
      <c r="E109" s="15">
        <v>50000000</v>
      </c>
      <c r="F109" s="15">
        <v>77100000</v>
      </c>
      <c r="G109" s="86">
        <f t="shared" si="12"/>
        <v>1.542</v>
      </c>
      <c r="H109" s="15">
        <v>30000000</v>
      </c>
      <c r="I109" s="65">
        <v>107.8805</v>
      </c>
      <c r="J109" s="66">
        <v>3.6999999999999998E-2</v>
      </c>
      <c r="K109" s="65">
        <v>95.753200000000007</v>
      </c>
      <c r="L109" s="119">
        <v>5.1999999999999998E-2</v>
      </c>
      <c r="M109" s="65">
        <v>99.678799999999995</v>
      </c>
      <c r="N109" s="119">
        <v>4.6969999999999998E-2</v>
      </c>
      <c r="O109" s="67">
        <v>4.65E-2</v>
      </c>
    </row>
    <row r="110" spans="1:15" s="3" customFormat="1" outlineLevel="1">
      <c r="A110" s="13">
        <v>6</v>
      </c>
      <c r="B110" s="14">
        <v>45582</v>
      </c>
      <c r="C110" s="14">
        <f>SUM(B110+1)</f>
        <v>45583</v>
      </c>
      <c r="D110" s="14">
        <v>49212</v>
      </c>
      <c r="E110" s="15">
        <v>20000000</v>
      </c>
      <c r="F110" s="15">
        <v>15710000</v>
      </c>
      <c r="G110" s="100">
        <f t="shared" si="12"/>
        <v>0.78549999999999998</v>
      </c>
      <c r="H110" s="15">
        <v>15000000</v>
      </c>
      <c r="I110" s="65">
        <v>101.3485</v>
      </c>
      <c r="J110" s="66">
        <v>4.48E-2</v>
      </c>
      <c r="K110" s="65">
        <v>93.993899999999996</v>
      </c>
      <c r="L110" s="119">
        <v>5.4399999999999997E-2</v>
      </c>
      <c r="M110" s="65">
        <v>96.392300000000006</v>
      </c>
      <c r="N110" s="119">
        <v>5.1209999999999999E-2</v>
      </c>
      <c r="O110" s="58">
        <v>4.65E-2</v>
      </c>
    </row>
    <row r="111" spans="1:15">
      <c r="A111" s="124" t="s">
        <v>28</v>
      </c>
      <c r="B111" s="124"/>
      <c r="C111" s="124"/>
      <c r="D111" s="124"/>
      <c r="E111" s="17">
        <f>SUM(E105:E110)</f>
        <v>180000000</v>
      </c>
      <c r="F111" s="17">
        <f>SUM(F105:F110)</f>
        <v>305626000</v>
      </c>
      <c r="G111" s="101">
        <f t="shared" si="12"/>
        <v>1.6979222222222199</v>
      </c>
      <c r="H111" s="17">
        <f>SUM(H105:H110)</f>
        <v>155000000</v>
      </c>
      <c r="I111" s="83"/>
      <c r="J111" s="83"/>
      <c r="K111" s="83"/>
      <c r="L111" s="83"/>
      <c r="M111" s="83"/>
      <c r="N111" s="83"/>
      <c r="O111" s="84"/>
    </row>
    <row r="112" spans="1:15">
      <c r="A112" s="46"/>
      <c r="B112" s="46"/>
      <c r="C112" s="46"/>
      <c r="D112" s="46"/>
      <c r="E112" s="20"/>
      <c r="F112" s="20"/>
      <c r="G112" s="101"/>
      <c r="H112" s="20"/>
      <c r="I112" s="84"/>
      <c r="J112" s="84"/>
      <c r="K112" s="84"/>
      <c r="L112" s="84"/>
      <c r="M112" s="84"/>
      <c r="N112" s="84"/>
      <c r="O112" s="84"/>
    </row>
    <row r="113" spans="1:15">
      <c r="A113" s="6" t="s">
        <v>29</v>
      </c>
      <c r="B113" s="36"/>
    </row>
    <row r="115" spans="1:15" ht="38.25" customHeight="1">
      <c r="A115" s="127" t="s">
        <v>1</v>
      </c>
      <c r="B115" s="129" t="s">
        <v>2</v>
      </c>
      <c r="C115" s="129" t="s">
        <v>3</v>
      </c>
      <c r="D115" s="129" t="s">
        <v>4</v>
      </c>
      <c r="E115" s="129" t="s">
        <v>5</v>
      </c>
      <c r="F115" s="129" t="s">
        <v>6</v>
      </c>
      <c r="G115" s="129" t="s">
        <v>7</v>
      </c>
      <c r="H115" s="129" t="s">
        <v>8</v>
      </c>
      <c r="I115" s="122" t="s">
        <v>9</v>
      </c>
      <c r="J115" s="123"/>
      <c r="K115" s="122" t="s">
        <v>10</v>
      </c>
      <c r="L115" s="123"/>
      <c r="M115" s="122" t="s">
        <v>11</v>
      </c>
      <c r="N115" s="123"/>
      <c r="O115" s="132" t="s">
        <v>12</v>
      </c>
    </row>
    <row r="116" spans="1:15" ht="24.75" customHeight="1">
      <c r="A116" s="128"/>
      <c r="B116" s="130"/>
      <c r="C116" s="130"/>
      <c r="D116" s="130"/>
      <c r="E116" s="130"/>
      <c r="F116" s="130"/>
      <c r="G116" s="130"/>
      <c r="H116" s="130"/>
      <c r="I116" s="48" t="s">
        <v>13</v>
      </c>
      <c r="J116" s="48" t="s">
        <v>14</v>
      </c>
      <c r="K116" s="48" t="s">
        <v>13</v>
      </c>
      <c r="L116" s="48" t="s">
        <v>14</v>
      </c>
      <c r="M116" s="48" t="s">
        <v>15</v>
      </c>
      <c r="N116" s="48" t="s">
        <v>14</v>
      </c>
      <c r="O116" s="133"/>
    </row>
    <row r="117" spans="1:15">
      <c r="A117" s="8">
        <v>1</v>
      </c>
      <c r="B117" s="9">
        <v>43991</v>
      </c>
      <c r="C117" s="9">
        <v>43992</v>
      </c>
      <c r="D117" s="9">
        <v>49470</v>
      </c>
      <c r="E117" s="10">
        <v>30000000</v>
      </c>
      <c r="F117" s="10">
        <v>56500000</v>
      </c>
      <c r="G117" s="102">
        <f>F117/E117</f>
        <v>1.88333333333333</v>
      </c>
      <c r="H117" s="10">
        <v>30000000</v>
      </c>
      <c r="I117" s="62">
        <v>102.5235</v>
      </c>
      <c r="J117" s="118">
        <v>2.9899999999999999E-2</v>
      </c>
      <c r="K117" s="62">
        <v>97.665099999999995</v>
      </c>
      <c r="L117" s="118">
        <v>3.4000000000000002E-2</v>
      </c>
      <c r="M117" s="62">
        <v>99.623800000000003</v>
      </c>
      <c r="N117" s="118">
        <v>3.2329999999999998E-2</v>
      </c>
      <c r="O117" s="120">
        <v>3.2000000000000001E-2</v>
      </c>
    </row>
    <row r="118" spans="1:15">
      <c r="A118" s="124" t="s">
        <v>28</v>
      </c>
      <c r="B118" s="124"/>
      <c r="C118" s="124"/>
      <c r="D118" s="124"/>
      <c r="E118" s="17">
        <f>SUM(E117:E117)</f>
        <v>30000000</v>
      </c>
      <c r="F118" s="17">
        <f>SUM(F117:F117)</f>
        <v>56500000</v>
      </c>
      <c r="G118" s="101">
        <f>F118/E118</f>
        <v>1.88333333333333</v>
      </c>
      <c r="H118" s="17">
        <f>SUM(H117:H117)</f>
        <v>30000000</v>
      </c>
      <c r="I118" s="83"/>
      <c r="J118" s="83"/>
      <c r="K118" s="83"/>
      <c r="L118" s="83"/>
      <c r="M118" s="83"/>
      <c r="N118" s="83"/>
      <c r="O118" s="83"/>
    </row>
    <row r="120" spans="1:15">
      <c r="A120" s="125" t="s">
        <v>30</v>
      </c>
      <c r="B120" s="125"/>
      <c r="C120" s="125"/>
      <c r="D120" s="125"/>
      <c r="E120" s="103">
        <f>SUM(E118+E111+E89+E69+E59+E98+E31+E9)</f>
        <v>2510000000</v>
      </c>
      <c r="F120" s="103">
        <f>SUM(F118+F111+F89+F69+F59+F98+F31+F9)</f>
        <v>4848574000</v>
      </c>
      <c r="G120" s="104">
        <f>F120/E120</f>
        <v>1.9317027888446201</v>
      </c>
      <c r="H120" s="103">
        <f>SUM(H118+H111+H89+H69+H59+H98+H31+H9)</f>
        <v>2433000000</v>
      </c>
      <c r="I120" s="121"/>
      <c r="J120" s="121"/>
      <c r="K120" s="121"/>
      <c r="L120" s="121"/>
      <c r="M120" s="121"/>
      <c r="N120" s="121"/>
      <c r="O120" s="121"/>
    </row>
    <row r="122" spans="1:15">
      <c r="A122" s="105" t="s">
        <v>31</v>
      </c>
    </row>
    <row r="123" spans="1:15">
      <c r="A123" s="126" t="s">
        <v>32</v>
      </c>
      <c r="B123" s="126"/>
      <c r="C123" s="126"/>
      <c r="D123" s="126"/>
    </row>
  </sheetData>
  <mergeCells count="106">
    <mergeCell ref="O4:O5"/>
    <mergeCell ref="O14:O15"/>
    <mergeCell ref="O37:O38"/>
    <mergeCell ref="O63:O64"/>
    <mergeCell ref="O75:O76"/>
    <mergeCell ref="O94:O95"/>
    <mergeCell ref="O103:O104"/>
    <mergeCell ref="O115:O116"/>
    <mergeCell ref="G103:G104"/>
    <mergeCell ref="G115:G116"/>
    <mergeCell ref="H4:H5"/>
    <mergeCell ref="H14:H15"/>
    <mergeCell ref="H37:H38"/>
    <mergeCell ref="H63:H64"/>
    <mergeCell ref="H75:H76"/>
    <mergeCell ref="H94:H95"/>
    <mergeCell ref="H103:H104"/>
    <mergeCell ref="H115:H116"/>
    <mergeCell ref="A118:D118"/>
    <mergeCell ref="A120:D120"/>
    <mergeCell ref="A123:D123"/>
    <mergeCell ref="A4:A5"/>
    <mergeCell ref="A14:A15"/>
    <mergeCell ref="A37:A38"/>
    <mergeCell ref="A63:A64"/>
    <mergeCell ref="A75:A76"/>
    <mergeCell ref="A94:A95"/>
    <mergeCell ref="A103:A104"/>
    <mergeCell ref="A115:A116"/>
    <mergeCell ref="B4:B5"/>
    <mergeCell ref="B14:B15"/>
    <mergeCell ref="B37:B38"/>
    <mergeCell ref="B63:B64"/>
    <mergeCell ref="B75:B76"/>
    <mergeCell ref="B94:B95"/>
    <mergeCell ref="B103:B104"/>
    <mergeCell ref="B115:B116"/>
    <mergeCell ref="C4:C5"/>
    <mergeCell ref="C14:C15"/>
    <mergeCell ref="C37:C38"/>
    <mergeCell ref="C63:C64"/>
    <mergeCell ref="C75:C76"/>
    <mergeCell ref="I94:J94"/>
    <mergeCell ref="K94:L94"/>
    <mergeCell ref="M94:N94"/>
    <mergeCell ref="A98:D98"/>
    <mergeCell ref="I103:J103"/>
    <mergeCell ref="K103:L103"/>
    <mergeCell ref="M103:N103"/>
    <mergeCell ref="A111:D111"/>
    <mergeCell ref="I115:J115"/>
    <mergeCell ref="K115:L115"/>
    <mergeCell ref="M115:N115"/>
    <mergeCell ref="C94:C95"/>
    <mergeCell ref="C103:C104"/>
    <mergeCell ref="C115:C116"/>
    <mergeCell ref="D94:D95"/>
    <mergeCell ref="D103:D104"/>
    <mergeCell ref="D115:D116"/>
    <mergeCell ref="E94:E95"/>
    <mergeCell ref="E103:E104"/>
    <mergeCell ref="E115:E116"/>
    <mergeCell ref="F94:F95"/>
    <mergeCell ref="F103:F104"/>
    <mergeCell ref="F115:F116"/>
    <mergeCell ref="G94:G95"/>
    <mergeCell ref="A59:D59"/>
    <mergeCell ref="I63:J63"/>
    <mergeCell ref="K63:L63"/>
    <mergeCell ref="M63:N63"/>
    <mergeCell ref="A69:D69"/>
    <mergeCell ref="I75:J75"/>
    <mergeCell ref="K75:L75"/>
    <mergeCell ref="M75:N75"/>
    <mergeCell ref="A89:D89"/>
    <mergeCell ref="D63:D64"/>
    <mergeCell ref="D75:D76"/>
    <mergeCell ref="E63:E64"/>
    <mergeCell ref="E75:E76"/>
    <mergeCell ref="F63:F64"/>
    <mergeCell ref="F75:F76"/>
    <mergeCell ref="G63:G64"/>
    <mergeCell ref="G75:G76"/>
    <mergeCell ref="I4:J4"/>
    <mergeCell ref="K4:L4"/>
    <mergeCell ref="M4:N4"/>
    <mergeCell ref="A9:D9"/>
    <mergeCell ref="I14:J14"/>
    <mergeCell ref="K14:L14"/>
    <mergeCell ref="M14:N14"/>
    <mergeCell ref="A31:D31"/>
    <mergeCell ref="I37:J37"/>
    <mergeCell ref="K37:L37"/>
    <mergeCell ref="M37:N37"/>
    <mergeCell ref="D4:D5"/>
    <mergeCell ref="D14:D15"/>
    <mergeCell ref="D37:D38"/>
    <mergeCell ref="E4:E5"/>
    <mergeCell ref="E14:E15"/>
    <mergeCell ref="E37:E38"/>
    <mergeCell ref="F4:F5"/>
    <mergeCell ref="F14:F15"/>
    <mergeCell ref="F37:F38"/>
    <mergeCell ref="G4:G5"/>
    <mergeCell ref="G14:G15"/>
    <mergeCell ref="G37:G38"/>
  </mergeCells>
  <pageMargins left="0.7" right="0.7" top="0.75" bottom="0.75" header="0.3" footer="0.3"/>
  <pageSetup paperSize="9" orientation="landscape"/>
  <headerFooter>
    <oddHeader>&amp;C&amp;"Times New Roman,Bold"&amp;20Rezultati aukcija  obveznica Federacije BiH</oddHeader>
    <oddFooter>&amp;CPage &amp;P of &amp;N</oddFooter>
  </headerFooter>
  <rowBreaks count="2" manualBreakCount="2">
    <brk id="33" max="16383" man="1"/>
    <brk id="99" max="16383" man="1"/>
  </rowBreaks>
  <ignoredErrors>
    <ignoredError sqref="G89 G59 G31 G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Rezultati aukcija obveznica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Emina Jonic</dc:creator>
  <cp:lastModifiedBy>Emina Jonic</cp:lastModifiedBy>
  <dcterms:created xsi:type="dcterms:W3CDTF">2006-09-16T00:00:00Z</dcterms:created>
  <dcterms:modified xsi:type="dcterms:W3CDTF">2025-05-09T09:31:44Z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99541ADBF0CF46F98EE3BA12C3C3B67F_12</vt:lpwstr>
  </property>
  <property fmtid="{D5CDD505-2E9C-101B-9397-08002B2CF9AE}" pid="3" name="KSOProductBuildVer">
    <vt:lpwstr>2057-12.2.0.20795</vt:lpwstr>
  </property>
</Properties>
</file>