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bebakovic\Desktop\Federal Ministry of Finance\Objava25\"/>
    </mc:Choice>
  </mc:AlternateContent>
  <bookViews>
    <workbookView xWindow="0" yWindow="0" windowWidth="28800" windowHeight="11730"/>
  </bookViews>
  <sheets>
    <sheet name="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44" i="2" l="1"/>
  <c r="E33" i="2" l="1"/>
  <c r="D37" i="2"/>
  <c r="E14" i="2" l="1"/>
  <c r="F14" i="2" l="1"/>
  <c r="D53" i="2"/>
  <c r="F52" i="2"/>
  <c r="D52" i="2"/>
  <c r="F49" i="2"/>
  <c r="D49" i="2"/>
  <c r="F48" i="2"/>
  <c r="D48" i="2"/>
  <c r="F47" i="2"/>
  <c r="D47" i="2"/>
  <c r="F46" i="2"/>
  <c r="D46" i="2"/>
  <c r="F45" i="2"/>
  <c r="D45" i="2"/>
  <c r="D44" i="2"/>
  <c r="F43" i="2"/>
  <c r="D43" i="2"/>
  <c r="F41" i="2"/>
  <c r="D41" i="2"/>
  <c r="D40" i="2"/>
  <c r="D39" i="2"/>
  <c r="E38" i="2"/>
  <c r="F38" i="2" s="1"/>
  <c r="F36" i="2"/>
  <c r="D36" i="2"/>
  <c r="D35" i="2"/>
  <c r="F34" i="2"/>
  <c r="D34" i="2"/>
  <c r="F33" i="2"/>
  <c r="F31" i="2"/>
  <c r="D31" i="2"/>
  <c r="E27" i="2"/>
  <c r="F27" i="2" s="1"/>
  <c r="F26" i="2"/>
  <c r="D26" i="2"/>
  <c r="F25" i="2"/>
  <c r="D25" i="2"/>
  <c r="F23" i="2"/>
  <c r="D23" i="2"/>
  <c r="F22" i="2"/>
  <c r="D22" i="2"/>
  <c r="F21" i="2"/>
  <c r="D21" i="2"/>
  <c r="F20" i="2"/>
  <c r="D20" i="2"/>
  <c r="F19" i="2"/>
  <c r="F18" i="2"/>
  <c r="D18" i="2"/>
  <c r="F16" i="2"/>
  <c r="D16" i="2"/>
  <c r="F15" i="2"/>
  <c r="D15" i="2"/>
  <c r="F13" i="2"/>
  <c r="D13" i="2"/>
  <c r="F12" i="2"/>
  <c r="D12" i="2"/>
  <c r="E11" i="2"/>
  <c r="F11" i="2" s="1"/>
  <c r="D11" i="2"/>
  <c r="F10" i="2"/>
  <c r="D10" i="2"/>
  <c r="F9" i="2"/>
  <c r="D9" i="2"/>
  <c r="D33" i="2" l="1"/>
  <c r="D14" i="2"/>
  <c r="D27" i="2"/>
  <c r="E8" i="2"/>
  <c r="E17" i="2"/>
  <c r="E32" i="2"/>
  <c r="D38" i="2"/>
  <c r="D19" i="2"/>
  <c r="E42" i="2"/>
  <c r="F44" i="2"/>
  <c r="E55" i="2" l="1"/>
  <c r="D42" i="2"/>
  <c r="F42" i="2"/>
  <c r="E30" i="2"/>
  <c r="F32" i="2"/>
  <c r="D32" i="2"/>
  <c r="F17" i="2"/>
  <c r="D17" i="2"/>
  <c r="F8" i="2"/>
  <c r="D8" i="2"/>
  <c r="E7" i="2"/>
  <c r="E54" i="2" l="1"/>
  <c r="E56" i="2" s="1"/>
  <c r="F55" i="2"/>
  <c r="D55" i="2"/>
  <c r="E24" i="2"/>
  <c r="D7" i="2"/>
  <c r="F7" i="2"/>
  <c r="E50" i="2"/>
  <c r="D30" i="2"/>
  <c r="F30" i="2"/>
  <c r="F50" i="2" l="1"/>
  <c r="D50" i="2"/>
  <c r="F54" i="2"/>
  <c r="D54" i="2"/>
  <c r="D24" i="2"/>
  <c r="E28" i="2"/>
  <c r="F24" i="2"/>
  <c r="F28" i="2" l="1"/>
  <c r="D28" i="2"/>
  <c r="E51" i="2"/>
  <c r="F51" i="2" l="1"/>
  <c r="D51" i="2"/>
</calcChain>
</file>

<file path=xl/sharedStrings.xml><?xml version="1.0" encoding="utf-8"?>
<sst xmlns="http://schemas.openxmlformats.org/spreadsheetml/2006/main" count="74" uniqueCount="69">
  <si>
    <t xml:space="preserve">Član 1. </t>
  </si>
  <si>
    <t>OPIS</t>
  </si>
  <si>
    <t>Ekonomska klasifikacija</t>
  </si>
  <si>
    <t xml:space="preserve">Povećanje/  Smanjenje </t>
  </si>
  <si>
    <t>Indeks   %</t>
  </si>
  <si>
    <t>4=(5-3)</t>
  </si>
  <si>
    <t>6=(5/3)</t>
  </si>
  <si>
    <t xml:space="preserve">A. RAČUN PRIHODA I RASHODA I NETO NABAVKE NEFINANSIJSKE IMOVINE </t>
  </si>
  <si>
    <t xml:space="preserve">1.  BUDŽETSKI PRIHODI </t>
  </si>
  <si>
    <t xml:space="preserve">1.1. PRIHODI OD POREZA </t>
  </si>
  <si>
    <t>1.1.1. Porezi na dobit pojedinaca i preduzeća</t>
  </si>
  <si>
    <t>1.1.2. Doprinosi za penzijsko i invalidsko osiguranje</t>
  </si>
  <si>
    <t xml:space="preserve">1.1.3. Prihodi od indirektnih poreza sa jedinstvenog računa </t>
  </si>
  <si>
    <t>1.1.3.1. Prihodi od indirektnih poreza koji pripadaju Federaciji BiH</t>
  </si>
  <si>
    <t>1.1.3.2. Prihodi od indirektnih poreza na ime finansiranja relevantnog duga</t>
  </si>
  <si>
    <t>1.1.4. Ostali prihodi i prihodi po osnovu zaostalih obaveza</t>
  </si>
  <si>
    <t>719 i 777</t>
  </si>
  <si>
    <t xml:space="preserve">1.2. NEPOREZNI PRIHODI </t>
  </si>
  <si>
    <t>1.3. TEKUĆI TRANSFERI I DONACIJE</t>
  </si>
  <si>
    <t xml:space="preserve">2. BUDŽETSKI RASHODI </t>
  </si>
  <si>
    <t>2.1. TEKUĆA REZERVA</t>
  </si>
  <si>
    <t>2.2. PLAĆE, NAKNADE TROŠKOVA ZAPOSLENIH, DOPRINOSI POSLODAVCA I DRUGI DOPRINOSI</t>
  </si>
  <si>
    <t>611 i 612</t>
  </si>
  <si>
    <t>2.3. IZDACI ZA MATERIJAL, SITAN INVENTAR I USLUGE</t>
  </si>
  <si>
    <t>2.4. TEKUĆI TRANSFERI I DRUGI TEKUĆI RASHODI</t>
  </si>
  <si>
    <t xml:space="preserve">2.5. KAPITALNI TRANSFERI </t>
  </si>
  <si>
    <t>2.6. IZDACI ZA KAMATE</t>
  </si>
  <si>
    <t>3. TEKUĆI BILANS (1.-2.)</t>
  </si>
  <si>
    <t>4. PRIMICI OD PRODAJE NEFINANSIJSKE IMOVINE</t>
  </si>
  <si>
    <t>5. IZDACI ZA NABAVKU I IZDACI PO OSNOVU REKONSTRUKCIJE I ODRŽAVANJA NEFINANSIJSKE IMOVINE</t>
  </si>
  <si>
    <t>6. NETO NABAVKA NEFINANSIJSKE IMOVINE (4.-5.)</t>
  </si>
  <si>
    <t>7. UKUPAN SUFICIT/DEFICIT (3.+6.)</t>
  </si>
  <si>
    <t>B. RAČUN FINANSIRANJA</t>
  </si>
  <si>
    <t xml:space="preserve">8. PRIMICI OD FINANSIJSKE IMOVINE I ZADUŽIVANJA </t>
  </si>
  <si>
    <t>813; 814 i 815</t>
  </si>
  <si>
    <t>8.1. PRIMICI OD FINANSIJSKE IMOVINE</t>
  </si>
  <si>
    <t>8.2. PRIMICI OD ZADUŽIVANJA</t>
  </si>
  <si>
    <t>814 i 815</t>
  </si>
  <si>
    <t>8.2.1. Primici od dugoročnog zaduživanja</t>
  </si>
  <si>
    <t>8.2.1.1. Zajmovi primljeni kroz državu</t>
  </si>
  <si>
    <t>8.2.1.2. Primici od vanjskog zaduživanja</t>
  </si>
  <si>
    <t>-</t>
  </si>
  <si>
    <t>8.2.1.3. Primici od domaćeg zaduživanja</t>
  </si>
  <si>
    <t>8.2.2. Primici od kratkoročnog zaduživanja</t>
  </si>
  <si>
    <t>8.2.2.1. Zajmovi primljeni kroz državu</t>
  </si>
  <si>
    <t>8.2.2.2. Primici od vanjskog zaduživanja</t>
  </si>
  <si>
    <t>8.2.2.3. Primici od domaćeg zaduživanja</t>
  </si>
  <si>
    <t>9. IZDACI ZA FINANSIJSKU IMOVINU I OTPLATE DUGOVA</t>
  </si>
  <si>
    <t>822 i 823</t>
  </si>
  <si>
    <t>9.1 IZDACI ZA FINANSIJSKU IMOVINU</t>
  </si>
  <si>
    <t>9.2. IZDACI ZA OTPLATE DUGOVA</t>
  </si>
  <si>
    <t>9.2.1. Otplate dugova primljenih kroz državu</t>
  </si>
  <si>
    <t>9.2.2. Vanjske otplate</t>
  </si>
  <si>
    <t>9.2.3. Otplate domaćeg pozajmljivanja</t>
  </si>
  <si>
    <t>9.2.4. Otplate unutrašnjeg duga</t>
  </si>
  <si>
    <t xml:space="preserve">9.2.5. Otplate duga po izdatim garancijama </t>
  </si>
  <si>
    <t>10. NETO FINANSIRANJE (8.-9.)</t>
  </si>
  <si>
    <t>11. UKUPAN FINANSIJSKI REZULTAT (7.+10.)</t>
  </si>
  <si>
    <t>12. RAZGRANIČENI PRIHODI</t>
  </si>
  <si>
    <t>SVEUKUPNI RASHODI I IZDACI</t>
  </si>
  <si>
    <t>(u KM)</t>
  </si>
  <si>
    <t xml:space="preserve">Budžet za 2024. godinu </t>
  </si>
  <si>
    <t>Budžet za 2025. godinu</t>
  </si>
  <si>
    <t>Budžet Federacije BiH za 2025. godinu sastoji se od:</t>
  </si>
  <si>
    <t>8.2.1.4. Primici od domaćeg zaduživanja - za izgradnju autocesta, brzih cesta, magistralnih i drugih cesta</t>
  </si>
  <si>
    <t>13. POKRIĆE DIJELA OSTVARENOG DEFICITA</t>
  </si>
  <si>
    <t>SVEUKUPNI PRIHODI, PRIMICI, RAZGRANIČENI PRIHODI I POKRIĆE DIJELA OSTVARENOG DEFICITA</t>
  </si>
  <si>
    <t>RAZLIKA</t>
  </si>
  <si>
    <t>BUDŽET FEDERACIJE BOSNE I HERCEGOVINE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</si>
</sst>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A]#,##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 Black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1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1" fontId="6" fillId="2" borderId="5" xfId="1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/>
    </xf>
    <xf numFmtId="1" fontId="7" fillId="2" borderId="7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1" fontId="7" fillId="2" borderId="8" xfId="1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 applyProtection="1">
      <alignment horizontal="right" vertical="center" wrapText="1"/>
    </xf>
    <xf numFmtId="164" fontId="4" fillId="2" borderId="7" xfId="0" applyNumberFormat="1" applyFont="1" applyFill="1" applyBorder="1" applyAlignment="1" applyProtection="1">
      <alignment horizontal="right" vertical="center" wrapText="1"/>
    </xf>
    <xf numFmtId="1" fontId="8" fillId="2" borderId="8" xfId="1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right" vertical="center"/>
    </xf>
    <xf numFmtId="3" fontId="8" fillId="2" borderId="7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 wrapText="1"/>
    </xf>
    <xf numFmtId="164" fontId="5" fillId="2" borderId="7" xfId="0" applyNumberFormat="1" applyFont="1" applyFill="1" applyBorder="1" applyAlignment="1" applyProtection="1">
      <alignment horizontal="right"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right" vertical="center"/>
    </xf>
    <xf numFmtId="3" fontId="6" fillId="2" borderId="7" xfId="0" applyNumberFormat="1" applyFont="1" applyFill="1" applyBorder="1" applyAlignment="1">
      <alignment horizontal="right" vertical="center"/>
    </xf>
    <xf numFmtId="1" fontId="6" fillId="2" borderId="8" xfId="1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3" fontId="7" fillId="2" borderId="7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1" fontId="7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1" fontId="7" fillId="2" borderId="3" xfId="1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6" fontId="4" fillId="2" borderId="6" xfId="0" applyNumberFormat="1" applyFont="1" applyFill="1" applyBorder="1" applyAlignment="1">
      <alignment horizontal="left" vertical="center"/>
    </xf>
    <xf numFmtId="1" fontId="4" fillId="2" borderId="8" xfId="1" applyNumberFormat="1" applyFont="1" applyFill="1" applyBorder="1" applyAlignment="1">
      <alignment horizontal="right" vertical="center"/>
    </xf>
    <xf numFmtId="16" fontId="4" fillId="2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1" fontId="5" fillId="2" borderId="7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 applyAlignment="1">
      <alignment horizontal="right" vertical="center"/>
    </xf>
    <xf numFmtId="1" fontId="5" fillId="2" borderId="8" xfId="1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5" xfId="1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1" fontId="6" fillId="2" borderId="10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right" vertical="center"/>
    </xf>
    <xf numFmtId="1" fontId="6" fillId="2" borderId="11" xfId="1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left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right" vertical="center"/>
    </xf>
    <xf numFmtId="3" fontId="6" fillId="3" borderId="7" xfId="0" applyNumberFormat="1" applyFont="1" applyFill="1" applyBorder="1" applyAlignment="1">
      <alignment horizontal="right" vertical="center"/>
    </xf>
    <xf numFmtId="1" fontId="6" fillId="3" borderId="8" xfId="1" applyNumberFormat="1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left" vertical="center"/>
    </xf>
    <xf numFmtId="1" fontId="6" fillId="3" borderId="10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/>
    </xf>
    <xf numFmtId="3" fontId="6" fillId="3" borderId="10" xfId="0" applyNumberFormat="1" applyFont="1" applyFill="1" applyBorder="1" applyAlignment="1">
      <alignment horizontal="right" vertical="center"/>
    </xf>
    <xf numFmtId="1" fontId="6" fillId="3" borderId="11" xfId="1" applyNumberFormat="1" applyFont="1" applyFill="1" applyBorder="1" applyAlignment="1">
      <alignment horizontal="right" vertical="center"/>
    </xf>
    <xf numFmtId="3" fontId="0" fillId="0" borderId="0" xfId="0" applyNumberFormat="1"/>
    <xf numFmtId="0" fontId="6" fillId="2" borderId="6" xfId="0" applyFont="1" applyFill="1" applyBorder="1" applyAlignment="1">
      <alignment horizontal="left" vertical="center"/>
    </xf>
    <xf numFmtId="3" fontId="9" fillId="0" borderId="0" xfId="0" applyNumberFormat="1" applyFo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>
      <selection activeCell="K8" sqref="K8"/>
    </sheetView>
  </sheetViews>
  <sheetFormatPr defaultRowHeight="15" x14ac:dyDescent="0.25"/>
  <cols>
    <col min="1" max="1" width="51.7109375" customWidth="1"/>
    <col min="2" max="2" width="12.7109375" customWidth="1"/>
    <col min="3" max="4" width="14.7109375" customWidth="1"/>
    <col min="5" max="5" width="15.7109375" customWidth="1"/>
    <col min="6" max="6" width="7.7109375" customWidth="1"/>
    <col min="9" max="9" width="11.140625" bestFit="1" customWidth="1"/>
    <col min="10" max="10" width="10.140625" bestFit="1" customWidth="1"/>
    <col min="11" max="11" width="11" bestFit="1" customWidth="1"/>
    <col min="13" max="13" width="17.5703125" customWidth="1"/>
  </cols>
  <sheetData>
    <row r="1" spans="1:6" x14ac:dyDescent="0.25">
      <c r="A1" s="82" t="s">
        <v>68</v>
      </c>
      <c r="B1" s="82"/>
      <c r="C1" s="82"/>
      <c r="D1" s="82"/>
      <c r="E1" s="82"/>
      <c r="F1" s="82"/>
    </row>
    <row r="2" spans="1:6" x14ac:dyDescent="0.25">
      <c r="A2" s="83" t="s">
        <v>0</v>
      </c>
      <c r="B2" s="83"/>
      <c r="C2" s="83"/>
      <c r="D2" s="83"/>
      <c r="E2" s="83"/>
      <c r="F2" s="83"/>
    </row>
    <row r="3" spans="1:6" x14ac:dyDescent="0.25">
      <c r="A3" s="84" t="s">
        <v>63</v>
      </c>
      <c r="B3" s="84"/>
      <c r="C3" s="84"/>
      <c r="D3" s="84"/>
      <c r="E3" s="84"/>
      <c r="F3" s="84"/>
    </row>
    <row r="4" spans="1:6" ht="24" x14ac:dyDescent="0.25">
      <c r="A4" s="76" t="s">
        <v>1</v>
      </c>
      <c r="B4" s="1" t="s">
        <v>2</v>
      </c>
      <c r="C4" s="2" t="s">
        <v>61</v>
      </c>
      <c r="D4" s="3" t="s">
        <v>3</v>
      </c>
      <c r="E4" s="3" t="s">
        <v>62</v>
      </c>
      <c r="F4" s="4" t="s">
        <v>4</v>
      </c>
    </row>
    <row r="5" spans="1:6" x14ac:dyDescent="0.25">
      <c r="A5" s="5">
        <v>1</v>
      </c>
      <c r="B5" s="6">
        <v>2</v>
      </c>
      <c r="C5" s="7">
        <v>3</v>
      </c>
      <c r="D5" s="8" t="s">
        <v>5</v>
      </c>
      <c r="E5" s="8">
        <v>5</v>
      </c>
      <c r="F5" s="9" t="s">
        <v>6</v>
      </c>
    </row>
    <row r="6" spans="1:6" x14ac:dyDescent="0.25">
      <c r="A6" s="77" t="s">
        <v>7</v>
      </c>
      <c r="B6" s="78"/>
      <c r="C6" s="79" t="s">
        <v>60</v>
      </c>
      <c r="D6" s="80"/>
      <c r="E6" s="81"/>
      <c r="F6" s="10"/>
    </row>
    <row r="7" spans="1:6" x14ac:dyDescent="0.25">
      <c r="A7" s="11" t="s">
        <v>8</v>
      </c>
      <c r="B7" s="12">
        <v>7</v>
      </c>
      <c r="C7" s="13">
        <v>5978200209</v>
      </c>
      <c r="D7" s="14">
        <f>E7-C7</f>
        <v>823330491</v>
      </c>
      <c r="E7" s="14">
        <f>E8+E15+E16</f>
        <v>6801530700</v>
      </c>
      <c r="F7" s="15">
        <f t="shared" ref="F7:F17" si="0">E7/C7*100</f>
        <v>113.7722134123327</v>
      </c>
    </row>
    <row r="8" spans="1:6" x14ac:dyDescent="0.25">
      <c r="A8" s="16" t="s">
        <v>9</v>
      </c>
      <c r="B8" s="17">
        <v>71</v>
      </c>
      <c r="C8" s="18">
        <v>5345017597</v>
      </c>
      <c r="D8" s="19">
        <f t="shared" ref="D8:D55" si="1">E8-C8</f>
        <v>853894587</v>
      </c>
      <c r="E8" s="19">
        <f>E9+E10+E11+E14</f>
        <v>6198912184</v>
      </c>
      <c r="F8" s="20">
        <f t="shared" si="0"/>
        <v>115.97552433651978</v>
      </c>
    </row>
    <row r="9" spans="1:6" x14ac:dyDescent="0.25">
      <c r="A9" s="21" t="s">
        <v>10</v>
      </c>
      <c r="B9" s="22">
        <v>711</v>
      </c>
      <c r="C9" s="23">
        <v>96002951</v>
      </c>
      <c r="D9" s="24">
        <f t="shared" si="1"/>
        <v>21755796</v>
      </c>
      <c r="E9" s="24">
        <v>117758747</v>
      </c>
      <c r="F9" s="25">
        <f t="shared" si="0"/>
        <v>122.66159089213831</v>
      </c>
    </row>
    <row r="10" spans="1:6" x14ac:dyDescent="0.25">
      <c r="A10" s="21" t="s">
        <v>11</v>
      </c>
      <c r="B10" s="22">
        <v>712</v>
      </c>
      <c r="C10" s="23">
        <v>2991997027</v>
      </c>
      <c r="D10" s="24">
        <f t="shared" si="1"/>
        <v>626895571</v>
      </c>
      <c r="E10" s="24">
        <v>3618892598</v>
      </c>
      <c r="F10" s="25">
        <f t="shared" si="0"/>
        <v>120.95241289823649</v>
      </c>
    </row>
    <row r="11" spans="1:6" x14ac:dyDescent="0.25">
      <c r="A11" s="21" t="s">
        <v>12</v>
      </c>
      <c r="B11" s="22">
        <v>717</v>
      </c>
      <c r="C11" s="18">
        <v>2256940750</v>
      </c>
      <c r="D11" s="19">
        <f t="shared" si="1"/>
        <v>205288089</v>
      </c>
      <c r="E11" s="19">
        <f>E12+E13</f>
        <v>2462228839</v>
      </c>
      <c r="F11" s="25">
        <f t="shared" si="0"/>
        <v>109.09585637106336</v>
      </c>
    </row>
    <row r="12" spans="1:6" ht="24" x14ac:dyDescent="0.25">
      <c r="A12" s="26" t="s">
        <v>13</v>
      </c>
      <c r="B12" s="27">
        <v>717111</v>
      </c>
      <c r="C12" s="28">
        <v>1329045417</v>
      </c>
      <c r="D12" s="29">
        <f>E12-C12</f>
        <v>316784579</v>
      </c>
      <c r="E12" s="29">
        <f>1565829996+80000000</f>
        <v>1645829996</v>
      </c>
      <c r="F12" s="25">
        <f t="shared" si="0"/>
        <v>123.83549688731217</v>
      </c>
    </row>
    <row r="13" spans="1:6" ht="24" x14ac:dyDescent="0.25">
      <c r="A13" s="26" t="s">
        <v>14</v>
      </c>
      <c r="B13" s="27">
        <v>717112</v>
      </c>
      <c r="C13" s="30">
        <v>927895333</v>
      </c>
      <c r="D13" s="31">
        <f t="shared" si="1"/>
        <v>-111496490</v>
      </c>
      <c r="E13" s="31">
        <v>816398843</v>
      </c>
      <c r="F13" s="25">
        <f t="shared" si="0"/>
        <v>87.983936761539894</v>
      </c>
    </row>
    <row r="14" spans="1:6" x14ac:dyDescent="0.25">
      <c r="A14" s="21" t="s">
        <v>15</v>
      </c>
      <c r="B14" s="22" t="s">
        <v>16</v>
      </c>
      <c r="C14" s="18">
        <v>76869</v>
      </c>
      <c r="D14" s="19">
        <f t="shared" si="1"/>
        <v>-44869</v>
      </c>
      <c r="E14" s="19">
        <f>17000+15000</f>
        <v>32000</v>
      </c>
      <c r="F14" s="25">
        <f t="shared" si="0"/>
        <v>41.629265373557608</v>
      </c>
    </row>
    <row r="15" spans="1:6" x14ac:dyDescent="0.25">
      <c r="A15" s="16" t="s">
        <v>17</v>
      </c>
      <c r="B15" s="17">
        <v>72</v>
      </c>
      <c r="C15" s="18">
        <v>618881848</v>
      </c>
      <c r="D15" s="19">
        <f t="shared" si="1"/>
        <v>-30254582</v>
      </c>
      <c r="E15" s="19">
        <v>588627266</v>
      </c>
      <c r="F15" s="20">
        <f t="shared" si="0"/>
        <v>95.111412283657742</v>
      </c>
    </row>
    <row r="16" spans="1:6" x14ac:dyDescent="0.25">
      <c r="A16" s="16" t="s">
        <v>18</v>
      </c>
      <c r="B16" s="17">
        <v>73</v>
      </c>
      <c r="C16" s="18">
        <v>14300764</v>
      </c>
      <c r="D16" s="19">
        <f t="shared" si="1"/>
        <v>-309514</v>
      </c>
      <c r="E16" s="19">
        <v>13991250</v>
      </c>
      <c r="F16" s="20">
        <f t="shared" si="0"/>
        <v>97.835682065657466</v>
      </c>
    </row>
    <row r="17" spans="1:6" x14ac:dyDescent="0.25">
      <c r="A17" s="11" t="s">
        <v>19</v>
      </c>
      <c r="B17" s="12">
        <v>6</v>
      </c>
      <c r="C17" s="13">
        <v>6172952378</v>
      </c>
      <c r="D17" s="14">
        <f t="shared" si="1"/>
        <v>865267683</v>
      </c>
      <c r="E17" s="14">
        <f>E18+E19+E20+E21+E22+E23</f>
        <v>7038220061</v>
      </c>
      <c r="F17" s="15">
        <f t="shared" si="0"/>
        <v>114.01708015898126</v>
      </c>
    </row>
    <row r="18" spans="1:6" x14ac:dyDescent="0.25">
      <c r="A18" s="21" t="s">
        <v>20</v>
      </c>
      <c r="B18" s="32">
        <v>60</v>
      </c>
      <c r="C18" s="33">
        <v>5155000</v>
      </c>
      <c r="D18" s="34">
        <f t="shared" si="1"/>
        <v>85000</v>
      </c>
      <c r="E18" s="34">
        <v>5240000</v>
      </c>
      <c r="F18" s="35">
        <f>E18/C18*100</f>
        <v>101.64888457807952</v>
      </c>
    </row>
    <row r="19" spans="1:6" ht="24" x14ac:dyDescent="0.25">
      <c r="A19" s="21" t="s">
        <v>21</v>
      </c>
      <c r="B19" s="17" t="s">
        <v>22</v>
      </c>
      <c r="C19" s="36">
        <v>384015130</v>
      </c>
      <c r="D19" s="37">
        <f>E19-C19</f>
        <v>55178842</v>
      </c>
      <c r="E19" s="37">
        <v>439193972</v>
      </c>
      <c r="F19" s="20">
        <f>E19/C19*100</f>
        <v>114.36892395359526</v>
      </c>
    </row>
    <row r="20" spans="1:6" x14ac:dyDescent="0.25">
      <c r="A20" s="16" t="s">
        <v>23</v>
      </c>
      <c r="B20" s="17">
        <v>613</v>
      </c>
      <c r="C20" s="36">
        <v>149489825</v>
      </c>
      <c r="D20" s="37">
        <f t="shared" si="1"/>
        <v>11412115</v>
      </c>
      <c r="E20" s="37">
        <v>160901940</v>
      </c>
      <c r="F20" s="20">
        <f>E20/C20*100</f>
        <v>107.63404131351415</v>
      </c>
    </row>
    <row r="21" spans="1:6" x14ac:dyDescent="0.25">
      <c r="A21" s="16" t="s">
        <v>24</v>
      </c>
      <c r="B21" s="17">
        <v>614</v>
      </c>
      <c r="C21" s="36">
        <v>5083980493</v>
      </c>
      <c r="D21" s="37">
        <f t="shared" si="1"/>
        <v>639978489</v>
      </c>
      <c r="E21" s="37">
        <v>5723958982</v>
      </c>
      <c r="F21" s="20">
        <f>E21/C21*100</f>
        <v>112.58813817010449</v>
      </c>
    </row>
    <row r="22" spans="1:6" x14ac:dyDescent="0.25">
      <c r="A22" s="16" t="s">
        <v>25</v>
      </c>
      <c r="B22" s="17">
        <v>615</v>
      </c>
      <c r="C22" s="36">
        <v>341870000</v>
      </c>
      <c r="D22" s="37">
        <f t="shared" si="1"/>
        <v>114501000</v>
      </c>
      <c r="E22" s="37">
        <v>456371000</v>
      </c>
      <c r="F22" s="20">
        <f t="shared" ref="F22:F55" si="2">E22/C22*100</f>
        <v>133.49255564980839</v>
      </c>
    </row>
    <row r="23" spans="1:6" x14ac:dyDescent="0.25">
      <c r="A23" s="16" t="s">
        <v>26</v>
      </c>
      <c r="B23" s="17">
        <v>616</v>
      </c>
      <c r="C23" s="36">
        <v>208441930</v>
      </c>
      <c r="D23" s="37">
        <f t="shared" si="1"/>
        <v>44112237</v>
      </c>
      <c r="E23" s="37">
        <v>252554167</v>
      </c>
      <c r="F23" s="20">
        <f t="shared" si="2"/>
        <v>121.16284233215457</v>
      </c>
    </row>
    <row r="24" spans="1:6" x14ac:dyDescent="0.25">
      <c r="A24" s="11" t="s">
        <v>27</v>
      </c>
      <c r="B24" s="12"/>
      <c r="C24" s="13">
        <v>-194752169</v>
      </c>
      <c r="D24" s="14">
        <f t="shared" si="1"/>
        <v>-41937192</v>
      </c>
      <c r="E24" s="14">
        <f>E7-E17</f>
        <v>-236689361</v>
      </c>
      <c r="F24" s="15">
        <f t="shared" si="2"/>
        <v>121.53361999269954</v>
      </c>
    </row>
    <row r="25" spans="1:6" x14ac:dyDescent="0.25">
      <c r="A25" s="16" t="s">
        <v>28</v>
      </c>
      <c r="B25" s="17">
        <v>811</v>
      </c>
      <c r="C25" s="18">
        <v>300000</v>
      </c>
      <c r="D25" s="19">
        <f t="shared" si="1"/>
        <v>-200000</v>
      </c>
      <c r="E25" s="19">
        <v>100000</v>
      </c>
      <c r="F25" s="20">
        <f t="shared" si="2"/>
        <v>33.333333333333329</v>
      </c>
    </row>
    <row r="26" spans="1:6" ht="24" x14ac:dyDescent="0.25">
      <c r="A26" s="21" t="s">
        <v>29</v>
      </c>
      <c r="B26" s="17">
        <v>821</v>
      </c>
      <c r="C26" s="18">
        <v>66628089</v>
      </c>
      <c r="D26" s="19">
        <f t="shared" si="1"/>
        <v>12321899</v>
      </c>
      <c r="E26" s="19">
        <v>78949988</v>
      </c>
      <c r="F26" s="20">
        <f t="shared" si="2"/>
        <v>118.49355007015134</v>
      </c>
    </row>
    <row r="27" spans="1:6" x14ac:dyDescent="0.25">
      <c r="A27" s="38" t="s">
        <v>30</v>
      </c>
      <c r="B27" s="39"/>
      <c r="C27" s="40">
        <v>-66328089</v>
      </c>
      <c r="D27" s="41">
        <f t="shared" si="1"/>
        <v>-12521899</v>
      </c>
      <c r="E27" s="41">
        <f>E25-E26</f>
        <v>-78849988</v>
      </c>
      <c r="F27" s="42">
        <f t="shared" si="2"/>
        <v>118.87872723123381</v>
      </c>
    </row>
    <row r="28" spans="1:6" x14ac:dyDescent="0.25">
      <c r="A28" s="11" t="s">
        <v>31</v>
      </c>
      <c r="B28" s="12"/>
      <c r="C28" s="13">
        <v>-261080258</v>
      </c>
      <c r="D28" s="14">
        <f t="shared" si="1"/>
        <v>-54459091</v>
      </c>
      <c r="E28" s="14">
        <f>E24+E27</f>
        <v>-315539349</v>
      </c>
      <c r="F28" s="15">
        <f t="shared" si="2"/>
        <v>120.85913788242082</v>
      </c>
    </row>
    <row r="29" spans="1:6" x14ac:dyDescent="0.25">
      <c r="A29" s="77" t="s">
        <v>32</v>
      </c>
      <c r="B29" s="78"/>
      <c r="C29" s="79" t="s">
        <v>60</v>
      </c>
      <c r="D29" s="80"/>
      <c r="E29" s="81"/>
      <c r="F29" s="10"/>
    </row>
    <row r="30" spans="1:6" x14ac:dyDescent="0.25">
      <c r="A30" s="43" t="s">
        <v>33</v>
      </c>
      <c r="B30" s="44" t="s">
        <v>34</v>
      </c>
      <c r="C30" s="40">
        <v>1395000000</v>
      </c>
      <c r="D30" s="41">
        <f t="shared" si="1"/>
        <v>51917000</v>
      </c>
      <c r="E30" s="41">
        <f>E31+E32</f>
        <v>1446917000</v>
      </c>
      <c r="F30" s="42">
        <f t="shared" si="2"/>
        <v>103.72164874551973</v>
      </c>
    </row>
    <row r="31" spans="1:6" x14ac:dyDescent="0.25">
      <c r="A31" s="45" t="s">
        <v>35</v>
      </c>
      <c r="B31" s="32">
        <v>813</v>
      </c>
      <c r="C31" s="18">
        <v>100000000</v>
      </c>
      <c r="D31" s="19">
        <f t="shared" si="1"/>
        <v>-50000000</v>
      </c>
      <c r="E31" s="19">
        <v>50000000</v>
      </c>
      <c r="F31" s="46">
        <f t="shared" si="2"/>
        <v>50</v>
      </c>
    </row>
    <row r="32" spans="1:6" x14ac:dyDescent="0.25">
      <c r="A32" s="45" t="s">
        <v>36</v>
      </c>
      <c r="B32" s="47" t="s">
        <v>37</v>
      </c>
      <c r="C32" s="18">
        <v>1295000000</v>
      </c>
      <c r="D32" s="19">
        <f t="shared" si="1"/>
        <v>101917000</v>
      </c>
      <c r="E32" s="19">
        <f>E33+E38</f>
        <v>1396917000</v>
      </c>
      <c r="F32" s="46">
        <f t="shared" si="2"/>
        <v>107.87003861003861</v>
      </c>
    </row>
    <row r="33" spans="1:6" x14ac:dyDescent="0.25">
      <c r="A33" s="21" t="s">
        <v>38</v>
      </c>
      <c r="B33" s="48">
        <v>814</v>
      </c>
      <c r="C33" s="18">
        <v>935000000</v>
      </c>
      <c r="D33" s="19">
        <f t="shared" si="1"/>
        <v>101917000</v>
      </c>
      <c r="E33" s="19">
        <f>E34+E35+E36+E37</f>
        <v>1036917000</v>
      </c>
      <c r="F33" s="46">
        <f t="shared" si="2"/>
        <v>110.90021390374332</v>
      </c>
    </row>
    <row r="34" spans="1:6" x14ac:dyDescent="0.25">
      <c r="A34" s="49" t="s">
        <v>39</v>
      </c>
      <c r="B34" s="50">
        <v>8141</v>
      </c>
      <c r="C34" s="51">
        <v>195000000</v>
      </c>
      <c r="D34" s="52">
        <f t="shared" si="1"/>
        <v>-195000000</v>
      </c>
      <c r="E34" s="52"/>
      <c r="F34" s="53">
        <f t="shared" si="2"/>
        <v>0</v>
      </c>
    </row>
    <row r="35" spans="1:6" x14ac:dyDescent="0.25">
      <c r="A35" s="49" t="s">
        <v>40</v>
      </c>
      <c r="B35" s="50">
        <v>8142</v>
      </c>
      <c r="C35" s="51">
        <v>200000000</v>
      </c>
      <c r="D35" s="52">
        <f t="shared" si="1"/>
        <v>386917000</v>
      </c>
      <c r="E35" s="52">
        <v>586917000</v>
      </c>
      <c r="F35" s="53" t="s">
        <v>41</v>
      </c>
    </row>
    <row r="36" spans="1:6" x14ac:dyDescent="0.25">
      <c r="A36" s="49" t="s">
        <v>42</v>
      </c>
      <c r="B36" s="50">
        <v>8143</v>
      </c>
      <c r="C36" s="51">
        <v>540000000</v>
      </c>
      <c r="D36" s="52">
        <f t="shared" si="1"/>
        <v>-240000000</v>
      </c>
      <c r="E36" s="52">
        <v>300000000</v>
      </c>
      <c r="F36" s="53">
        <f t="shared" si="2"/>
        <v>55.555555555555557</v>
      </c>
    </row>
    <row r="37" spans="1:6" ht="24" x14ac:dyDescent="0.25">
      <c r="A37" s="49" t="s">
        <v>64</v>
      </c>
      <c r="B37" s="50">
        <v>8143</v>
      </c>
      <c r="C37" s="51">
        <v>0</v>
      </c>
      <c r="D37" s="52">
        <f t="shared" ref="D37" si="3">E37-C37</f>
        <v>150000000</v>
      </c>
      <c r="E37" s="52">
        <v>150000000</v>
      </c>
      <c r="F37" s="53" t="s">
        <v>41</v>
      </c>
    </row>
    <row r="38" spans="1:6" x14ac:dyDescent="0.25">
      <c r="A38" s="21" t="s">
        <v>43</v>
      </c>
      <c r="B38" s="48">
        <v>815</v>
      </c>
      <c r="C38" s="18">
        <v>360000000</v>
      </c>
      <c r="D38" s="19">
        <f t="shared" si="1"/>
        <v>0</v>
      </c>
      <c r="E38" s="19">
        <f>E39+E40+E41</f>
        <v>360000000</v>
      </c>
      <c r="F38" s="46">
        <f t="shared" si="2"/>
        <v>100</v>
      </c>
    </row>
    <row r="39" spans="1:6" hidden="1" x14ac:dyDescent="0.25">
      <c r="A39" s="49" t="s">
        <v>44</v>
      </c>
      <c r="B39" s="50">
        <v>8151</v>
      </c>
      <c r="C39" s="51">
        <v>0</v>
      </c>
      <c r="D39" s="52">
        <f>E39-C39</f>
        <v>0</v>
      </c>
      <c r="E39" s="52">
        <v>0</v>
      </c>
      <c r="F39" s="46" t="s">
        <v>41</v>
      </c>
    </row>
    <row r="40" spans="1:6" hidden="1" x14ac:dyDescent="0.25">
      <c r="A40" s="49" t="s">
        <v>45</v>
      </c>
      <c r="B40" s="50">
        <v>8152</v>
      </c>
      <c r="C40" s="51">
        <v>0</v>
      </c>
      <c r="D40" s="52">
        <f t="shared" si="1"/>
        <v>0</v>
      </c>
      <c r="E40" s="52">
        <v>0</v>
      </c>
      <c r="F40" s="46" t="s">
        <v>41</v>
      </c>
    </row>
    <row r="41" spans="1:6" x14ac:dyDescent="0.25">
      <c r="A41" s="49" t="s">
        <v>46</v>
      </c>
      <c r="B41" s="50">
        <v>8153</v>
      </c>
      <c r="C41" s="51">
        <v>360000000</v>
      </c>
      <c r="D41" s="52">
        <f t="shared" si="1"/>
        <v>0</v>
      </c>
      <c r="E41" s="52">
        <v>360000000</v>
      </c>
      <c r="F41" s="53">
        <f t="shared" si="2"/>
        <v>100</v>
      </c>
    </row>
    <row r="42" spans="1:6" x14ac:dyDescent="0.25">
      <c r="A42" s="54" t="s">
        <v>47</v>
      </c>
      <c r="B42" s="55" t="s">
        <v>48</v>
      </c>
      <c r="C42" s="40">
        <v>1235219742</v>
      </c>
      <c r="D42" s="41">
        <f t="shared" si="1"/>
        <v>-118842091</v>
      </c>
      <c r="E42" s="41">
        <f>E43+E44</f>
        <v>1116377651</v>
      </c>
      <c r="F42" s="56">
        <f t="shared" si="2"/>
        <v>90.378870498978785</v>
      </c>
    </row>
    <row r="43" spans="1:6" x14ac:dyDescent="0.25">
      <c r="A43" s="57" t="s">
        <v>49</v>
      </c>
      <c r="B43" s="32">
        <v>822</v>
      </c>
      <c r="C43" s="18">
        <v>31650000</v>
      </c>
      <c r="D43" s="19">
        <f t="shared" si="1"/>
        <v>-1557000</v>
      </c>
      <c r="E43" s="19">
        <v>30093000</v>
      </c>
      <c r="F43" s="46">
        <f t="shared" si="2"/>
        <v>95.080568720379148</v>
      </c>
    </row>
    <row r="44" spans="1:6" x14ac:dyDescent="0.25">
      <c r="A44" s="57" t="s">
        <v>50</v>
      </c>
      <c r="B44" s="32">
        <v>823</v>
      </c>
      <c r="C44" s="18">
        <v>1203569742</v>
      </c>
      <c r="D44" s="19">
        <f t="shared" si="1"/>
        <v>-117285091</v>
      </c>
      <c r="E44" s="19">
        <f>E45+E46+E47+E48+E49</f>
        <v>1086284651</v>
      </c>
      <c r="F44" s="46">
        <f t="shared" si="2"/>
        <v>90.255231009288693</v>
      </c>
    </row>
    <row r="45" spans="1:6" x14ac:dyDescent="0.25">
      <c r="A45" s="21" t="s">
        <v>51</v>
      </c>
      <c r="B45" s="32">
        <v>8231</v>
      </c>
      <c r="C45" s="18">
        <v>750429238</v>
      </c>
      <c r="D45" s="19">
        <f t="shared" si="1"/>
        <v>-124687453</v>
      </c>
      <c r="E45" s="19">
        <v>625741785</v>
      </c>
      <c r="F45" s="53">
        <f t="shared" si="2"/>
        <v>83.384515596392589</v>
      </c>
    </row>
    <row r="46" spans="1:6" x14ac:dyDescent="0.25">
      <c r="A46" s="21" t="s">
        <v>52</v>
      </c>
      <c r="B46" s="32">
        <v>8232</v>
      </c>
      <c r="C46" s="18">
        <v>7583297</v>
      </c>
      <c r="D46" s="19">
        <f t="shared" si="1"/>
        <v>-2683297</v>
      </c>
      <c r="E46" s="19">
        <v>4900000</v>
      </c>
      <c r="F46" s="53">
        <f t="shared" si="2"/>
        <v>64.615694202666731</v>
      </c>
    </row>
    <row r="47" spans="1:6" x14ac:dyDescent="0.25">
      <c r="A47" s="21" t="s">
        <v>53</v>
      </c>
      <c r="B47" s="32">
        <v>8233</v>
      </c>
      <c r="C47" s="18">
        <v>430000000</v>
      </c>
      <c r="D47" s="19">
        <f t="shared" si="1"/>
        <v>10000000</v>
      </c>
      <c r="E47" s="19">
        <v>440000000</v>
      </c>
      <c r="F47" s="53">
        <f t="shared" si="2"/>
        <v>102.32558139534885</v>
      </c>
    </row>
    <row r="48" spans="1:6" x14ac:dyDescent="0.25">
      <c r="A48" s="21" t="s">
        <v>54</v>
      </c>
      <c r="B48" s="32">
        <v>8234</v>
      </c>
      <c r="C48" s="18">
        <v>14057207</v>
      </c>
      <c r="D48" s="19">
        <f t="shared" si="1"/>
        <v>85659</v>
      </c>
      <c r="E48" s="19">
        <v>14142866</v>
      </c>
      <c r="F48" s="53">
        <f t="shared" si="2"/>
        <v>100.6093600243633</v>
      </c>
    </row>
    <row r="49" spans="1:10" x14ac:dyDescent="0.25">
      <c r="A49" s="21" t="s">
        <v>55</v>
      </c>
      <c r="B49" s="32">
        <v>8235</v>
      </c>
      <c r="C49" s="18">
        <v>1500000</v>
      </c>
      <c r="D49" s="19">
        <f t="shared" si="1"/>
        <v>0</v>
      </c>
      <c r="E49" s="19">
        <v>1500000</v>
      </c>
      <c r="F49" s="53">
        <f t="shared" si="2"/>
        <v>100</v>
      </c>
    </row>
    <row r="50" spans="1:10" x14ac:dyDescent="0.25">
      <c r="A50" s="11" t="s">
        <v>56</v>
      </c>
      <c r="B50" s="12"/>
      <c r="C50" s="13">
        <v>159780258</v>
      </c>
      <c r="D50" s="14">
        <f t="shared" si="1"/>
        <v>170759091</v>
      </c>
      <c r="E50" s="14">
        <f>E30-E42</f>
        <v>330539349</v>
      </c>
      <c r="F50" s="15">
        <f t="shared" si="2"/>
        <v>206.87120745542919</v>
      </c>
    </row>
    <row r="51" spans="1:10" x14ac:dyDescent="0.25">
      <c r="A51" s="11" t="s">
        <v>57</v>
      </c>
      <c r="B51" s="12"/>
      <c r="C51" s="13">
        <v>-101300000</v>
      </c>
      <c r="D51" s="14">
        <f t="shared" si="1"/>
        <v>116300000</v>
      </c>
      <c r="E51" s="14">
        <f>E28+E50</f>
        <v>15000000</v>
      </c>
      <c r="F51" s="15">
        <f t="shared" si="2"/>
        <v>-14.807502467917077</v>
      </c>
    </row>
    <row r="52" spans="1:10" x14ac:dyDescent="0.25">
      <c r="A52" s="11" t="s">
        <v>58</v>
      </c>
      <c r="B52" s="12">
        <v>391</v>
      </c>
      <c r="C52" s="13">
        <v>101300000</v>
      </c>
      <c r="D52" s="14">
        <f t="shared" si="1"/>
        <v>-101300000</v>
      </c>
      <c r="E52" s="14">
        <v>0</v>
      </c>
      <c r="F52" s="15">
        <f t="shared" si="2"/>
        <v>0</v>
      </c>
    </row>
    <row r="53" spans="1:10" x14ac:dyDescent="0.25">
      <c r="A53" s="58" t="s">
        <v>65</v>
      </c>
      <c r="B53" s="59">
        <v>591</v>
      </c>
      <c r="C53" s="60">
        <v>0</v>
      </c>
      <c r="D53" s="61">
        <f t="shared" si="1"/>
        <v>15000000</v>
      </c>
      <c r="E53" s="61">
        <v>15000000</v>
      </c>
      <c r="F53" s="62" t="s">
        <v>41</v>
      </c>
    </row>
    <row r="54" spans="1:10" ht="42.75" x14ac:dyDescent="0.25">
      <c r="A54" s="63" t="s">
        <v>66</v>
      </c>
      <c r="B54" s="64"/>
      <c r="C54" s="65">
        <v>7474800209</v>
      </c>
      <c r="D54" s="66">
        <f t="shared" si="1"/>
        <v>773747491</v>
      </c>
      <c r="E54" s="66">
        <f>E7+E25+E30+E52</f>
        <v>8248547700</v>
      </c>
      <c r="F54" s="67">
        <f t="shared" si="2"/>
        <v>110.35141367482133</v>
      </c>
    </row>
    <row r="55" spans="1:10" x14ac:dyDescent="0.25">
      <c r="A55" s="68" t="s">
        <v>59</v>
      </c>
      <c r="B55" s="69"/>
      <c r="C55" s="70">
        <v>7474800209</v>
      </c>
      <c r="D55" s="71">
        <f t="shared" si="1"/>
        <v>773747491</v>
      </c>
      <c r="E55" s="71">
        <f>E17+E26+E42+E53</f>
        <v>8248547700</v>
      </c>
      <c r="F55" s="72">
        <f t="shared" si="2"/>
        <v>110.35141367482133</v>
      </c>
      <c r="I55" s="73"/>
    </row>
    <row r="56" spans="1:10" ht="15.75" hidden="1" x14ac:dyDescent="0.25">
      <c r="A56" s="74" t="s">
        <v>67</v>
      </c>
      <c r="E56" s="75">
        <f>E54-E55</f>
        <v>0</v>
      </c>
    </row>
    <row r="59" spans="1:10" x14ac:dyDescent="0.25">
      <c r="J59" s="73"/>
    </row>
  </sheetData>
  <sheetProtection algorithmName="SHA-512" hashValue="jJmBYCnklbwdLcc5lbZHFp6QmAQIBRSc8MbqJaQKsHEkiMTZfwmYRmBvE+FJ7n2UT12zdmshiQ6NSPPmi3+pbw==" saltValue="THjxORDS04X6UyAQJnZJgA==" spinCount="100000" sheet="1" objects="1" scenarios="1"/>
  <mergeCells count="7">
    <mergeCell ref="A29:B29"/>
    <mergeCell ref="C29:E29"/>
    <mergeCell ref="A1:F1"/>
    <mergeCell ref="A2:F2"/>
    <mergeCell ref="A3:F3"/>
    <mergeCell ref="A6:B6"/>
    <mergeCell ref="C6:E6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Bebakovic</dc:creator>
  <cp:lastModifiedBy>Elvis Bebakovic</cp:lastModifiedBy>
  <cp:lastPrinted>2025-01-20T09:42:36Z</cp:lastPrinted>
  <dcterms:created xsi:type="dcterms:W3CDTF">2024-10-16T12:31:29Z</dcterms:created>
  <dcterms:modified xsi:type="dcterms:W3CDTF">2025-01-30T08:46:00Z</dcterms:modified>
</cp:coreProperties>
</file>