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Sheet1!$1:$5</definedName>
  </definedNames>
  <calcPr calcId="181029"/>
</workbook>
</file>

<file path=xl/calcChain.xml><?xml version="1.0" encoding="utf-8"?>
<calcChain xmlns="http://schemas.openxmlformats.org/spreadsheetml/2006/main">
  <c r="O141" i="1" l="1"/>
  <c r="N141" i="1"/>
  <c r="P141" i="1" s="1"/>
  <c r="M140" i="1"/>
  <c r="M139" i="1" s="1"/>
  <c r="L140" i="1"/>
  <c r="L139" i="1" s="1"/>
  <c r="K140" i="1"/>
  <c r="K139" i="1" s="1"/>
  <c r="J140" i="1"/>
  <c r="J139" i="1" s="1"/>
  <c r="H140" i="1"/>
  <c r="H139" i="1" s="1"/>
  <c r="O139" i="1" s="1"/>
  <c r="F140" i="1"/>
  <c r="F139" i="1" s="1"/>
  <c r="E140" i="1"/>
  <c r="E139" i="1" s="1"/>
  <c r="D140" i="1"/>
  <c r="D139" i="1" s="1"/>
  <c r="C140" i="1"/>
  <c r="C139" i="1" s="1"/>
  <c r="O140" i="1" l="1"/>
  <c r="N139" i="1"/>
  <c r="N140" i="1"/>
  <c r="P140" i="1" s="1"/>
  <c r="I140" i="1"/>
  <c r="I139" i="1" s="1"/>
  <c r="G46" i="1"/>
  <c r="H45" i="1"/>
  <c r="P139" i="1" l="1"/>
  <c r="G195" i="1"/>
  <c r="F194" i="1"/>
  <c r="F193" i="1" s="1"/>
  <c r="F191" i="1" s="1"/>
  <c r="E194" i="1"/>
  <c r="E193" i="1" s="1"/>
  <c r="E191" i="1" s="1"/>
  <c r="D194" i="1"/>
  <c r="D193" i="1" s="1"/>
  <c r="D191" i="1" s="1"/>
  <c r="C194" i="1"/>
  <c r="C193" i="1" s="1"/>
  <c r="C191" i="1" s="1"/>
  <c r="G189" i="1"/>
  <c r="F188" i="1"/>
  <c r="F187" i="1" s="1"/>
  <c r="F185" i="1" s="1"/>
  <c r="E188" i="1"/>
  <c r="E187" i="1" s="1"/>
  <c r="E185" i="1" s="1"/>
  <c r="D188" i="1"/>
  <c r="D187" i="1" s="1"/>
  <c r="D185" i="1" s="1"/>
  <c r="C188" i="1"/>
  <c r="C187" i="1" s="1"/>
  <c r="G181" i="1"/>
  <c r="F180" i="1"/>
  <c r="E180" i="1"/>
  <c r="E179" i="1" s="1"/>
  <c r="D180" i="1"/>
  <c r="D179" i="1" s="1"/>
  <c r="C180" i="1"/>
  <c r="C179" i="1" s="1"/>
  <c r="F179" i="1"/>
  <c r="G177" i="1"/>
  <c r="G176" i="1"/>
  <c r="G175" i="1" s="1"/>
  <c r="F175" i="1"/>
  <c r="F174" i="1" s="1"/>
  <c r="F173" i="1" s="1"/>
  <c r="F171" i="1" s="1"/>
  <c r="F170" i="1" s="1"/>
  <c r="F169" i="1" s="1"/>
  <c r="F168" i="1" s="1"/>
  <c r="F167" i="1" s="1"/>
  <c r="E175" i="1"/>
  <c r="E174" i="1" s="1"/>
  <c r="E173" i="1" s="1"/>
  <c r="E171" i="1" s="1"/>
  <c r="E170" i="1" s="1"/>
  <c r="E169" i="1" s="1"/>
  <c r="E168" i="1" s="1"/>
  <c r="E167" i="1" s="1"/>
  <c r="D175" i="1"/>
  <c r="C175" i="1"/>
  <c r="D174" i="1"/>
  <c r="C173" i="1"/>
  <c r="G172" i="1"/>
  <c r="C168" i="1"/>
  <c r="C167" i="1" s="1"/>
  <c r="G165" i="1"/>
  <c r="C164" i="1"/>
  <c r="G164" i="1" s="1"/>
  <c r="F163" i="1"/>
  <c r="E163" i="1"/>
  <c r="D163" i="1"/>
  <c r="G161" i="1"/>
  <c r="G160" i="1"/>
  <c r="G159" i="1"/>
  <c r="G158" i="1"/>
  <c r="F157" i="1"/>
  <c r="E157" i="1"/>
  <c r="E156" i="1" s="1"/>
  <c r="D157" i="1"/>
  <c r="D156" i="1" s="1"/>
  <c r="C157" i="1"/>
  <c r="C156" i="1" s="1"/>
  <c r="F156" i="1"/>
  <c r="G150" i="1"/>
  <c r="G149" i="1"/>
  <c r="F148" i="1"/>
  <c r="F147" i="1" s="1"/>
  <c r="E148" i="1"/>
  <c r="E147" i="1" s="1"/>
  <c r="D148" i="1"/>
  <c r="D147" i="1" s="1"/>
  <c r="C148" i="1"/>
  <c r="C147" i="1" s="1"/>
  <c r="G145" i="1"/>
  <c r="F144" i="1"/>
  <c r="F143" i="1" s="1"/>
  <c r="E144" i="1"/>
  <c r="E143" i="1" s="1"/>
  <c r="D144" i="1"/>
  <c r="D143" i="1" s="1"/>
  <c r="C144" i="1"/>
  <c r="G135" i="1"/>
  <c r="F134" i="1"/>
  <c r="F133" i="1" s="1"/>
  <c r="E134" i="1"/>
  <c r="E133" i="1" s="1"/>
  <c r="D134" i="1"/>
  <c r="D133" i="1" s="1"/>
  <c r="C134" i="1"/>
  <c r="C133" i="1" s="1"/>
  <c r="G131" i="1"/>
  <c r="G130" i="1"/>
  <c r="G129" i="1"/>
  <c r="G128" i="1"/>
  <c r="G127" i="1"/>
  <c r="G126" i="1"/>
  <c r="G125" i="1"/>
  <c r="F124" i="1"/>
  <c r="E124" i="1"/>
  <c r="D124" i="1"/>
  <c r="C124" i="1"/>
  <c r="G123" i="1"/>
  <c r="G122" i="1"/>
  <c r="G121" i="1"/>
  <c r="G120" i="1"/>
  <c r="G119" i="1"/>
  <c r="G118" i="1"/>
  <c r="G117" i="1"/>
  <c r="F116" i="1"/>
  <c r="E116" i="1"/>
  <c r="D116" i="1"/>
  <c r="C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0" i="1"/>
  <c r="G99" i="1"/>
  <c r="G98" i="1"/>
  <c r="G97" i="1"/>
  <c r="G96" i="1"/>
  <c r="G95" i="1"/>
  <c r="G94" i="1"/>
  <c r="G93" i="1"/>
  <c r="G92" i="1"/>
  <c r="G91" i="1"/>
  <c r="G90" i="1"/>
  <c r="G89" i="1"/>
  <c r="F88" i="1"/>
  <c r="E88" i="1"/>
  <c r="D88" i="1"/>
  <c r="C88" i="1"/>
  <c r="G87" i="1"/>
  <c r="G86" i="1"/>
  <c r="G85" i="1"/>
  <c r="G84" i="1"/>
  <c r="G83" i="1"/>
  <c r="G82" i="1"/>
  <c r="G81" i="1"/>
  <c r="G80" i="1"/>
  <c r="G79" i="1"/>
  <c r="G78" i="1"/>
  <c r="F77" i="1"/>
  <c r="E77" i="1"/>
  <c r="D77" i="1"/>
  <c r="C77" i="1"/>
  <c r="G76" i="1"/>
  <c r="F75" i="1"/>
  <c r="E75" i="1"/>
  <c r="D75" i="1"/>
  <c r="C75" i="1"/>
  <c r="G74" i="1"/>
  <c r="G73" i="1"/>
  <c r="G72" i="1"/>
  <c r="G71" i="1"/>
  <c r="G70" i="1"/>
  <c r="G69" i="1"/>
  <c r="F68" i="1"/>
  <c r="E68" i="1"/>
  <c r="D68" i="1"/>
  <c r="C68" i="1"/>
  <c r="G65" i="1"/>
  <c r="F64" i="1"/>
  <c r="E64" i="1"/>
  <c r="D64" i="1"/>
  <c r="C64" i="1"/>
  <c r="G63" i="1"/>
  <c r="F62" i="1"/>
  <c r="E62" i="1"/>
  <c r="D62" i="1"/>
  <c r="C62" i="1"/>
  <c r="G61" i="1"/>
  <c r="F60" i="1"/>
  <c r="E60" i="1"/>
  <c r="D60" i="1"/>
  <c r="C60" i="1"/>
  <c r="G59" i="1"/>
  <c r="G58" i="1"/>
  <c r="G57" i="1"/>
  <c r="G56" i="1"/>
  <c r="F55" i="1"/>
  <c r="E55" i="1"/>
  <c r="D55" i="1"/>
  <c r="C55" i="1"/>
  <c r="G54" i="1"/>
  <c r="G53" i="1"/>
  <c r="G52" i="1"/>
  <c r="G51" i="1"/>
  <c r="G50" i="1"/>
  <c r="G49" i="1"/>
  <c r="G48" i="1"/>
  <c r="G47" i="1"/>
  <c r="F45" i="1"/>
  <c r="E45" i="1"/>
  <c r="D45" i="1"/>
  <c r="C45" i="1"/>
  <c r="G44" i="1"/>
  <c r="G43" i="1"/>
  <c r="G42" i="1"/>
  <c r="G41" i="1"/>
  <c r="G40" i="1"/>
  <c r="G39" i="1"/>
  <c r="G38" i="1"/>
  <c r="G37" i="1"/>
  <c r="G36" i="1"/>
  <c r="F35" i="1"/>
  <c r="E35" i="1"/>
  <c r="D35" i="1"/>
  <c r="C35" i="1"/>
  <c r="G30" i="1"/>
  <c r="F29" i="1"/>
  <c r="E29" i="1"/>
  <c r="E28" i="1" s="1"/>
  <c r="D29" i="1"/>
  <c r="D28" i="1" s="1"/>
  <c r="C29" i="1"/>
  <c r="C28" i="1" s="1"/>
  <c r="F28" i="1"/>
  <c r="F7" i="1" s="1"/>
  <c r="G26" i="1"/>
  <c r="G25" i="1"/>
  <c r="G24" i="1"/>
  <c r="F23" i="1"/>
  <c r="E23" i="1"/>
  <c r="E22" i="1" s="1"/>
  <c r="D23" i="1"/>
  <c r="D22" i="1" s="1"/>
  <c r="C23" i="1"/>
  <c r="F22" i="1"/>
  <c r="G20" i="1"/>
  <c r="G19" i="1"/>
  <c r="E18" i="1"/>
  <c r="E17" i="1" s="1"/>
  <c r="D18" i="1"/>
  <c r="D17" i="1" s="1"/>
  <c r="C18" i="1"/>
  <c r="C17" i="1" s="1"/>
  <c r="G15" i="1"/>
  <c r="E14" i="1"/>
  <c r="E13" i="1" s="1"/>
  <c r="D14" i="1"/>
  <c r="G14" i="1" s="1"/>
  <c r="C14" i="1"/>
  <c r="F13" i="1"/>
  <c r="C13" i="1"/>
  <c r="G11" i="1"/>
  <c r="E10" i="1"/>
  <c r="E9" i="1" s="1"/>
  <c r="D10" i="1"/>
  <c r="D9" i="1" s="1"/>
  <c r="C10" i="1"/>
  <c r="F9" i="1"/>
  <c r="G23" i="1" l="1"/>
  <c r="D13" i="1"/>
  <c r="E154" i="1"/>
  <c r="E183" i="1" s="1"/>
  <c r="G179" i="1"/>
  <c r="C22" i="1"/>
  <c r="G148" i="1"/>
  <c r="G144" i="1"/>
  <c r="D137" i="1"/>
  <c r="G10" i="1"/>
  <c r="D67" i="1"/>
  <c r="C67" i="1"/>
  <c r="G60" i="1"/>
  <c r="D34" i="1"/>
  <c r="D32" i="1" s="1"/>
  <c r="C9" i="1"/>
  <c r="G75" i="1"/>
  <c r="G35" i="1"/>
  <c r="C34" i="1"/>
  <c r="E67" i="1"/>
  <c r="G116" i="1"/>
  <c r="F154" i="1"/>
  <c r="F183" i="1" s="1"/>
  <c r="G55" i="1"/>
  <c r="F67" i="1"/>
  <c r="C143" i="1"/>
  <c r="G143" i="1" s="1"/>
  <c r="G137" i="1" s="1"/>
  <c r="G174" i="1"/>
  <c r="G13" i="1"/>
  <c r="G64" i="1"/>
  <c r="E137" i="1"/>
  <c r="C163" i="1"/>
  <c r="G163" i="1" s="1"/>
  <c r="G180" i="1"/>
  <c r="F137" i="1"/>
  <c r="G194" i="1"/>
  <c r="G133" i="1"/>
  <c r="G77" i="1"/>
  <c r="E34" i="1"/>
  <c r="G62" i="1"/>
  <c r="G124" i="1"/>
  <c r="G45" i="1"/>
  <c r="F34" i="1"/>
  <c r="F32" i="1" s="1"/>
  <c r="G88" i="1"/>
  <c r="G68" i="1"/>
  <c r="G28" i="1"/>
  <c r="C185" i="1"/>
  <c r="G187" i="1"/>
  <c r="G185" i="1" s="1"/>
  <c r="E7" i="1"/>
  <c r="G17" i="1"/>
  <c r="G156" i="1"/>
  <c r="C154" i="1"/>
  <c r="C183" i="1" s="1"/>
  <c r="D7" i="1"/>
  <c r="G22" i="1"/>
  <c r="G147" i="1"/>
  <c r="G193" i="1"/>
  <c r="G191" i="1" s="1"/>
  <c r="G18" i="1"/>
  <c r="G188" i="1"/>
  <c r="G9" i="1"/>
  <c r="G29" i="1"/>
  <c r="G134" i="1"/>
  <c r="G157" i="1"/>
  <c r="D173" i="1"/>
  <c r="J157" i="1"/>
  <c r="K157" i="1"/>
  <c r="L157" i="1"/>
  <c r="M157" i="1"/>
  <c r="H157" i="1"/>
  <c r="N158" i="1"/>
  <c r="I158" i="1" s="1"/>
  <c r="N159" i="1"/>
  <c r="I159" i="1" s="1"/>
  <c r="J124" i="1"/>
  <c r="K124" i="1"/>
  <c r="L124" i="1"/>
  <c r="M124" i="1"/>
  <c r="H124" i="1"/>
  <c r="N128" i="1"/>
  <c r="G67" i="1" l="1"/>
  <c r="C137" i="1"/>
  <c r="C32" i="1"/>
  <c r="C7" i="1"/>
  <c r="C152" i="1" s="1"/>
  <c r="C197" i="1" s="1"/>
  <c r="F152" i="1"/>
  <c r="F197" i="1" s="1"/>
  <c r="E32" i="1"/>
  <c r="E152" i="1" s="1"/>
  <c r="E197" i="1" s="1"/>
  <c r="D152" i="1"/>
  <c r="N157" i="1"/>
  <c r="G34" i="1"/>
  <c r="D171" i="1"/>
  <c r="G173" i="1"/>
  <c r="N19" i="1"/>
  <c r="G7" i="1" l="1"/>
  <c r="G32" i="1"/>
  <c r="G152" i="1" s="1"/>
  <c r="D170" i="1"/>
  <c r="G171" i="1"/>
  <c r="N195" i="1"/>
  <c r="G170" i="1" l="1"/>
  <c r="D169" i="1"/>
  <c r="N165" i="1"/>
  <c r="D168" i="1" l="1"/>
  <c r="D167" i="1" s="1"/>
  <c r="G169" i="1"/>
  <c r="G168" i="1" s="1"/>
  <c r="N172" i="1"/>
  <c r="J168" i="1"/>
  <c r="G167" i="1" l="1"/>
  <c r="G154" i="1" s="1"/>
  <c r="G183" i="1" s="1"/>
  <c r="G197" i="1" s="1"/>
  <c r="D154" i="1"/>
  <c r="D183" i="1" s="1"/>
  <c r="D197" i="1" s="1"/>
  <c r="I101" i="1"/>
  <c r="N130" i="1"/>
  <c r="N127" i="1"/>
  <c r="I127" i="1" s="1"/>
  <c r="J88" i="1"/>
  <c r="K88" i="1"/>
  <c r="L88" i="1"/>
  <c r="M88" i="1"/>
  <c r="H88" i="1"/>
  <c r="J77" i="1"/>
  <c r="K77" i="1"/>
  <c r="L77" i="1"/>
  <c r="M77" i="1"/>
  <c r="H77" i="1"/>
  <c r="H168" i="1"/>
  <c r="I130" i="1" l="1"/>
  <c r="H14" i="1"/>
  <c r="N189" i="1" l="1"/>
  <c r="N150" i="1" l="1"/>
  <c r="N149" i="1"/>
  <c r="H148" i="1"/>
  <c r="J148" i="1"/>
  <c r="K148" i="1"/>
  <c r="L148" i="1"/>
  <c r="M148" i="1"/>
  <c r="N126" i="1"/>
  <c r="N129" i="1"/>
  <c r="N131" i="1"/>
  <c r="P131" i="1" s="1"/>
  <c r="N87" i="1"/>
  <c r="I87" i="1" s="1"/>
  <c r="O189" i="1"/>
  <c r="O145" i="1"/>
  <c r="O131" i="1"/>
  <c r="O125" i="1"/>
  <c r="O123" i="1"/>
  <c r="O122" i="1"/>
  <c r="O121" i="1"/>
  <c r="O120" i="1"/>
  <c r="O119" i="1"/>
  <c r="O118" i="1"/>
  <c r="O117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0" i="1"/>
  <c r="O99" i="1"/>
  <c r="O98" i="1"/>
  <c r="O97" i="1"/>
  <c r="O96" i="1"/>
  <c r="O95" i="1"/>
  <c r="O94" i="1"/>
  <c r="O93" i="1"/>
  <c r="O92" i="1"/>
  <c r="O91" i="1"/>
  <c r="O90" i="1"/>
  <c r="O89" i="1"/>
  <c r="O86" i="1"/>
  <c r="O85" i="1"/>
  <c r="O84" i="1"/>
  <c r="O83" i="1"/>
  <c r="O82" i="1"/>
  <c r="O81" i="1"/>
  <c r="O80" i="1"/>
  <c r="O79" i="1"/>
  <c r="O78" i="1"/>
  <c r="O76" i="1"/>
  <c r="O74" i="1"/>
  <c r="O73" i="1"/>
  <c r="O72" i="1"/>
  <c r="O71" i="1"/>
  <c r="O65" i="1"/>
  <c r="O63" i="1"/>
  <c r="O61" i="1"/>
  <c r="O59" i="1"/>
  <c r="O58" i="1"/>
  <c r="O57" i="1"/>
  <c r="O56" i="1"/>
  <c r="O54" i="1"/>
  <c r="O53" i="1"/>
  <c r="O52" i="1"/>
  <c r="O51" i="1"/>
  <c r="O50" i="1"/>
  <c r="O49" i="1"/>
  <c r="O48" i="1"/>
  <c r="O47" i="1"/>
  <c r="O46" i="1"/>
  <c r="O44" i="1"/>
  <c r="O43" i="1"/>
  <c r="O42" i="1"/>
  <c r="O41" i="1"/>
  <c r="O40" i="1"/>
  <c r="O39" i="1"/>
  <c r="O38" i="1"/>
  <c r="O37" i="1"/>
  <c r="N148" i="1" l="1"/>
  <c r="O160" i="1"/>
  <c r="O176" i="1"/>
  <c r="O165" i="1"/>
  <c r="P165" i="1"/>
  <c r="O148" i="1"/>
  <c r="O150" i="1"/>
  <c r="P150" i="1"/>
  <c r="P189" i="1"/>
  <c r="O124" i="1"/>
  <c r="O88" i="1"/>
  <c r="I150" i="1"/>
  <c r="I129" i="1"/>
  <c r="I126" i="1"/>
  <c r="I149" i="1"/>
  <c r="O77" i="1"/>
  <c r="O45" i="1"/>
  <c r="O171" i="1"/>
  <c r="I148" i="1" l="1"/>
  <c r="P148" i="1"/>
  <c r="P157" i="1"/>
  <c r="O157" i="1"/>
  <c r="O170" i="1"/>
  <c r="N20" i="1"/>
  <c r="N11" i="1" l="1"/>
  <c r="N15" i="1"/>
  <c r="N42" i="1"/>
  <c r="I42" i="1" l="1"/>
  <c r="P42" i="1"/>
  <c r="O168" i="1"/>
  <c r="O169" i="1"/>
  <c r="O15" i="1"/>
  <c r="H175" i="1" l="1"/>
  <c r="O175" i="1" s="1"/>
  <c r="H60" i="1"/>
  <c r="O60" i="1" s="1"/>
  <c r="N24" i="1"/>
  <c r="I24" i="1" s="1"/>
  <c r="H10" i="1"/>
  <c r="H9" i="1" s="1"/>
  <c r="H18" i="1"/>
  <c r="H17" i="1" s="1"/>
  <c r="H23" i="1"/>
  <c r="H22" i="1" s="1"/>
  <c r="H29" i="1"/>
  <c r="H35" i="1"/>
  <c r="H55" i="1"/>
  <c r="O55" i="1" s="1"/>
  <c r="H62" i="1"/>
  <c r="O62" i="1" s="1"/>
  <c r="H64" i="1"/>
  <c r="O64" i="1" s="1"/>
  <c r="H68" i="1"/>
  <c r="H75" i="1"/>
  <c r="O75" i="1" s="1"/>
  <c r="H116" i="1"/>
  <c r="O116" i="1" s="1"/>
  <c r="H134" i="1"/>
  <c r="H133" i="1" s="1"/>
  <c r="O133" i="1" s="1"/>
  <c r="H144" i="1"/>
  <c r="H147" i="1"/>
  <c r="O147" i="1" s="1"/>
  <c r="H156" i="1"/>
  <c r="O156" i="1" s="1"/>
  <c r="H164" i="1"/>
  <c r="H173" i="1"/>
  <c r="H180" i="1"/>
  <c r="H179" i="1" s="1"/>
  <c r="H188" i="1"/>
  <c r="H194" i="1"/>
  <c r="H193" i="1" s="1"/>
  <c r="H191" i="1" s="1"/>
  <c r="H167" i="1" l="1"/>
  <c r="O167" i="1" s="1"/>
  <c r="H187" i="1"/>
  <c r="O188" i="1"/>
  <c r="H163" i="1"/>
  <c r="O163" i="1" s="1"/>
  <c r="O164" i="1"/>
  <c r="H143" i="1"/>
  <c r="O144" i="1"/>
  <c r="H28" i="1"/>
  <c r="O30" i="1"/>
  <c r="H13" i="1"/>
  <c r="O13" i="1" s="1"/>
  <c r="O14" i="1"/>
  <c r="O24" i="1"/>
  <c r="H34" i="1"/>
  <c r="O34" i="1" s="1"/>
  <c r="H67" i="1"/>
  <c r="O10" i="1"/>
  <c r="O143" i="1" l="1"/>
  <c r="H137" i="1"/>
  <c r="O28" i="1"/>
  <c r="O29" i="1"/>
  <c r="O137" i="1"/>
  <c r="H154" i="1"/>
  <c r="H185" i="1"/>
  <c r="O185" i="1" s="1"/>
  <c r="O187" i="1"/>
  <c r="H7" i="1"/>
  <c r="O7" i="1" s="1"/>
  <c r="H32" i="1"/>
  <c r="O32" i="1" s="1"/>
  <c r="H183" i="1" l="1"/>
  <c r="O183" i="1" s="1"/>
  <c r="O154" i="1"/>
  <c r="H152" i="1"/>
  <c r="I189" i="1"/>
  <c r="I188" i="1" s="1"/>
  <c r="I187" i="1" s="1"/>
  <c r="I185" i="1" s="1"/>
  <c r="M188" i="1"/>
  <c r="M187" i="1" s="1"/>
  <c r="M185" i="1" s="1"/>
  <c r="L188" i="1"/>
  <c r="L187" i="1" s="1"/>
  <c r="L185" i="1" s="1"/>
  <c r="K188" i="1"/>
  <c r="K187" i="1" s="1"/>
  <c r="K185" i="1" s="1"/>
  <c r="J188" i="1"/>
  <c r="H197" i="1" l="1"/>
  <c r="O197" i="1" s="1"/>
  <c r="O152" i="1"/>
  <c r="J187" i="1"/>
  <c r="N187" i="1" s="1"/>
  <c r="N188" i="1"/>
  <c r="P188" i="1" s="1"/>
  <c r="J18" i="1"/>
  <c r="N185" i="1" l="1"/>
  <c r="P185" i="1" s="1"/>
  <c r="P187" i="1"/>
  <c r="J185" i="1"/>
  <c r="J17" i="1"/>
  <c r="L14" i="1"/>
  <c r="K14" i="1"/>
  <c r="K13" i="1" s="1"/>
  <c r="J14" i="1"/>
  <c r="J13" i="1" s="1"/>
  <c r="M13" i="1"/>
  <c r="L13" i="1"/>
  <c r="I15" i="1" l="1"/>
  <c r="I14" i="1" s="1"/>
  <c r="I13" i="1" s="1"/>
  <c r="P15" i="1"/>
  <c r="N13" i="1"/>
  <c r="P13" i="1" s="1"/>
  <c r="N14" i="1"/>
  <c r="P14" i="1" s="1"/>
  <c r="K45" i="1"/>
  <c r="L45" i="1"/>
  <c r="M45" i="1"/>
  <c r="N54" i="1"/>
  <c r="J45" i="1"/>
  <c r="N161" i="1"/>
  <c r="I161" i="1" s="1"/>
  <c r="I54" i="1" l="1"/>
  <c r="P54" i="1"/>
  <c r="N176" i="1"/>
  <c r="N181" i="1"/>
  <c r="I181" i="1" s="1"/>
  <c r="I180" i="1" s="1"/>
  <c r="I179" i="1" s="1"/>
  <c r="N125" i="1"/>
  <c r="N124" i="1" l="1"/>
  <c r="P124" i="1" s="1"/>
  <c r="P125" i="1"/>
  <c r="I176" i="1"/>
  <c r="P176" i="1"/>
  <c r="I125" i="1"/>
  <c r="K180" i="1" l="1"/>
  <c r="J180" i="1" l="1"/>
  <c r="K194" i="1"/>
  <c r="L194" i="1"/>
  <c r="L193" i="1" s="1"/>
  <c r="L191" i="1" s="1"/>
  <c r="M194" i="1"/>
  <c r="M193" i="1" s="1"/>
  <c r="M191" i="1" s="1"/>
  <c r="K193" i="1" l="1"/>
  <c r="K191" i="1" s="1"/>
  <c r="N145" i="1" l="1"/>
  <c r="M144" i="1"/>
  <c r="M143" i="1" s="1"/>
  <c r="L144" i="1"/>
  <c r="L143" i="1" s="1"/>
  <c r="K144" i="1"/>
  <c r="K143" i="1" s="1"/>
  <c r="J144" i="1"/>
  <c r="N121" i="1"/>
  <c r="N72" i="1"/>
  <c r="N57" i="1"/>
  <c r="N41" i="1"/>
  <c r="N40" i="1"/>
  <c r="N61" i="1"/>
  <c r="M60" i="1"/>
  <c r="L60" i="1"/>
  <c r="K60" i="1"/>
  <c r="J60" i="1"/>
  <c r="N53" i="1"/>
  <c r="I40" i="1" l="1"/>
  <c r="P40" i="1"/>
  <c r="I57" i="1"/>
  <c r="P57" i="1"/>
  <c r="I41" i="1"/>
  <c r="P41" i="1"/>
  <c r="I72" i="1"/>
  <c r="P72" i="1"/>
  <c r="I53" i="1"/>
  <c r="P53" i="1"/>
  <c r="I61" i="1"/>
  <c r="I60" i="1" s="1"/>
  <c r="P61" i="1"/>
  <c r="I121" i="1"/>
  <c r="P121" i="1"/>
  <c r="I145" i="1"/>
  <c r="I144" i="1" s="1"/>
  <c r="I143" i="1" s="1"/>
  <c r="P145" i="1"/>
  <c r="N144" i="1"/>
  <c r="P144" i="1" s="1"/>
  <c r="J143" i="1"/>
  <c r="N60" i="1"/>
  <c r="P60" i="1" s="1"/>
  <c r="N143" i="1" l="1"/>
  <c r="O181" i="1"/>
  <c r="O135" i="1"/>
  <c r="O70" i="1"/>
  <c r="O69" i="1"/>
  <c r="O20" i="1"/>
  <c r="O11" i="1"/>
  <c r="P181" i="1"/>
  <c r="M180" i="1"/>
  <c r="M179" i="1" s="1"/>
  <c r="L180" i="1"/>
  <c r="L179" i="1" s="1"/>
  <c r="K179" i="1"/>
  <c r="N177" i="1"/>
  <c r="I177" i="1" s="1"/>
  <c r="I175" i="1" s="1"/>
  <c r="M175" i="1"/>
  <c r="M174" i="1" s="1"/>
  <c r="M173" i="1" s="1"/>
  <c r="M171" i="1" s="1"/>
  <c r="M170" i="1" s="1"/>
  <c r="M169" i="1" s="1"/>
  <c r="M168" i="1" s="1"/>
  <c r="M167" i="1" s="1"/>
  <c r="L175" i="1"/>
  <c r="L174" i="1" s="1"/>
  <c r="L173" i="1" s="1"/>
  <c r="L171" i="1" s="1"/>
  <c r="L170" i="1" s="1"/>
  <c r="L169" i="1" s="1"/>
  <c r="L168" i="1" s="1"/>
  <c r="L167" i="1" s="1"/>
  <c r="K175" i="1"/>
  <c r="K174" i="1" s="1"/>
  <c r="K173" i="1" s="1"/>
  <c r="K171" i="1" s="1"/>
  <c r="J175" i="1"/>
  <c r="J173" i="1"/>
  <c r="I165" i="1"/>
  <c r="I164" i="1" s="1"/>
  <c r="I163" i="1" s="1"/>
  <c r="J164" i="1"/>
  <c r="J163" i="1" s="1"/>
  <c r="M163" i="1"/>
  <c r="L163" i="1"/>
  <c r="K163" i="1"/>
  <c r="N160" i="1"/>
  <c r="M156" i="1"/>
  <c r="L156" i="1"/>
  <c r="K156" i="1"/>
  <c r="J156" i="1"/>
  <c r="I147" i="1"/>
  <c r="I137" i="1" s="1"/>
  <c r="M147" i="1"/>
  <c r="M137" i="1" s="1"/>
  <c r="K147" i="1"/>
  <c r="K137" i="1" s="1"/>
  <c r="J147" i="1"/>
  <c r="J137" i="1" s="1"/>
  <c r="L147" i="1"/>
  <c r="L137" i="1" s="1"/>
  <c r="N135" i="1"/>
  <c r="I135" i="1" s="1"/>
  <c r="I134" i="1" s="1"/>
  <c r="I133" i="1" s="1"/>
  <c r="M134" i="1"/>
  <c r="M133" i="1" s="1"/>
  <c r="L134" i="1"/>
  <c r="L133" i="1" s="1"/>
  <c r="K134" i="1"/>
  <c r="K133" i="1" s="1"/>
  <c r="J134" i="1"/>
  <c r="J133" i="1" s="1"/>
  <c r="N123" i="1"/>
  <c r="N122" i="1"/>
  <c r="N120" i="1"/>
  <c r="N119" i="1"/>
  <c r="N118" i="1"/>
  <c r="N117" i="1"/>
  <c r="M116" i="1"/>
  <c r="J116" i="1"/>
  <c r="N115" i="1"/>
  <c r="N114" i="1"/>
  <c r="N113" i="1"/>
  <c r="N112" i="1"/>
  <c r="N111" i="1"/>
  <c r="N110" i="1"/>
  <c r="N109" i="1"/>
  <c r="N108" i="1"/>
  <c r="P108" i="1" s="1"/>
  <c r="N107" i="1"/>
  <c r="P107" i="1" s="1"/>
  <c r="N106" i="1"/>
  <c r="P106" i="1" s="1"/>
  <c r="N105" i="1"/>
  <c r="N104" i="1"/>
  <c r="N103" i="1"/>
  <c r="N102" i="1"/>
  <c r="N100" i="1"/>
  <c r="N99" i="1"/>
  <c r="N98" i="1"/>
  <c r="N97" i="1"/>
  <c r="N96" i="1"/>
  <c r="N95" i="1"/>
  <c r="N94" i="1"/>
  <c r="N93" i="1"/>
  <c r="N92" i="1"/>
  <c r="N91" i="1"/>
  <c r="N90" i="1"/>
  <c r="N89" i="1"/>
  <c r="P89" i="1" s="1"/>
  <c r="N86" i="1"/>
  <c r="N85" i="1"/>
  <c r="N84" i="1"/>
  <c r="N83" i="1"/>
  <c r="P83" i="1" s="1"/>
  <c r="N82" i="1"/>
  <c r="N81" i="1"/>
  <c r="N80" i="1"/>
  <c r="N79" i="1"/>
  <c r="N78" i="1"/>
  <c r="P78" i="1" s="1"/>
  <c r="N76" i="1"/>
  <c r="M75" i="1"/>
  <c r="L75" i="1"/>
  <c r="K75" i="1"/>
  <c r="J75" i="1"/>
  <c r="N74" i="1"/>
  <c r="N73" i="1"/>
  <c r="N71" i="1"/>
  <c r="N70" i="1"/>
  <c r="I70" i="1" s="1"/>
  <c r="N69" i="1"/>
  <c r="I69" i="1" s="1"/>
  <c r="M68" i="1"/>
  <c r="L68" i="1"/>
  <c r="K68" i="1"/>
  <c r="J68" i="1"/>
  <c r="N65" i="1"/>
  <c r="M64" i="1"/>
  <c r="L64" i="1"/>
  <c r="K64" i="1"/>
  <c r="J64" i="1"/>
  <c r="N63" i="1"/>
  <c r="M62" i="1"/>
  <c r="L62" i="1"/>
  <c r="K62" i="1"/>
  <c r="J62" i="1"/>
  <c r="N59" i="1"/>
  <c r="N58" i="1"/>
  <c r="N56" i="1"/>
  <c r="M55" i="1"/>
  <c r="L55" i="1"/>
  <c r="K55" i="1"/>
  <c r="J55" i="1"/>
  <c r="N52" i="1"/>
  <c r="N51" i="1"/>
  <c r="N50" i="1"/>
  <c r="N49" i="1"/>
  <c r="N48" i="1"/>
  <c r="N47" i="1"/>
  <c r="N46" i="1"/>
  <c r="N44" i="1"/>
  <c r="N43" i="1"/>
  <c r="N39" i="1"/>
  <c r="N38" i="1"/>
  <c r="N37" i="1"/>
  <c r="M35" i="1"/>
  <c r="L35" i="1"/>
  <c r="K35" i="1"/>
  <c r="N30" i="1"/>
  <c r="I30" i="1" s="1"/>
  <c r="I29" i="1" s="1"/>
  <c r="I28" i="1" s="1"/>
  <c r="M29" i="1"/>
  <c r="M28" i="1" s="1"/>
  <c r="L29" i="1"/>
  <c r="L28" i="1" s="1"/>
  <c r="K29" i="1"/>
  <c r="K28" i="1" s="1"/>
  <c r="J29" i="1"/>
  <c r="J28" i="1" s="1"/>
  <c r="N26" i="1"/>
  <c r="I26" i="1" s="1"/>
  <c r="N25" i="1"/>
  <c r="I25" i="1" s="1"/>
  <c r="M23" i="1"/>
  <c r="M22" i="1" s="1"/>
  <c r="L23" i="1"/>
  <c r="L22" i="1" s="1"/>
  <c r="K23" i="1"/>
  <c r="K22" i="1" s="1"/>
  <c r="J23" i="1"/>
  <c r="I20" i="1"/>
  <c r="I19" i="1"/>
  <c r="L18" i="1"/>
  <c r="L17" i="1" s="1"/>
  <c r="K18" i="1"/>
  <c r="I11" i="1"/>
  <c r="I10" i="1" s="1"/>
  <c r="I9" i="1" s="1"/>
  <c r="L10" i="1"/>
  <c r="L9" i="1" s="1"/>
  <c r="K10" i="1"/>
  <c r="J10" i="1"/>
  <c r="J9" i="1" s="1"/>
  <c r="M9" i="1"/>
  <c r="P143" i="1" l="1"/>
  <c r="I43" i="1"/>
  <c r="P43" i="1"/>
  <c r="I86" i="1"/>
  <c r="P86" i="1"/>
  <c r="I100" i="1"/>
  <c r="P100" i="1"/>
  <c r="I113" i="1"/>
  <c r="P113" i="1"/>
  <c r="I160" i="1"/>
  <c r="P160" i="1"/>
  <c r="I46" i="1"/>
  <c r="P46" i="1"/>
  <c r="I58" i="1"/>
  <c r="P58" i="1"/>
  <c r="I90" i="1"/>
  <c r="P90" i="1"/>
  <c r="I103" i="1"/>
  <c r="P103" i="1"/>
  <c r="I115" i="1"/>
  <c r="P115" i="1"/>
  <c r="I65" i="1"/>
  <c r="I64" i="1" s="1"/>
  <c r="P65" i="1"/>
  <c r="I114" i="1"/>
  <c r="P114" i="1"/>
  <c r="I47" i="1"/>
  <c r="P47" i="1"/>
  <c r="I48" i="1"/>
  <c r="P48" i="1"/>
  <c r="I92" i="1"/>
  <c r="P92" i="1"/>
  <c r="I105" i="1"/>
  <c r="P105" i="1"/>
  <c r="I76" i="1"/>
  <c r="I75" i="1" s="1"/>
  <c r="P76" i="1"/>
  <c r="I49" i="1"/>
  <c r="P49" i="1"/>
  <c r="I79" i="1"/>
  <c r="P79" i="1"/>
  <c r="I93" i="1"/>
  <c r="P93" i="1"/>
  <c r="I117" i="1"/>
  <c r="P117" i="1"/>
  <c r="I80" i="1"/>
  <c r="P80" i="1"/>
  <c r="I118" i="1"/>
  <c r="P118" i="1"/>
  <c r="I102" i="1"/>
  <c r="P102" i="1"/>
  <c r="I104" i="1"/>
  <c r="P104" i="1"/>
  <c r="I51" i="1"/>
  <c r="P51" i="1"/>
  <c r="I81" i="1"/>
  <c r="P81" i="1"/>
  <c r="I95" i="1"/>
  <c r="P95" i="1"/>
  <c r="I119" i="1"/>
  <c r="P119" i="1"/>
  <c r="I56" i="1"/>
  <c r="I55" i="1" s="1"/>
  <c r="P56" i="1"/>
  <c r="I59" i="1"/>
  <c r="P59" i="1"/>
  <c r="I91" i="1"/>
  <c r="P91" i="1"/>
  <c r="I50" i="1"/>
  <c r="P50" i="1"/>
  <c r="I94" i="1"/>
  <c r="P94" i="1"/>
  <c r="I52" i="1"/>
  <c r="P52" i="1"/>
  <c r="I63" i="1"/>
  <c r="I62" i="1" s="1"/>
  <c r="P63" i="1"/>
  <c r="I71" i="1"/>
  <c r="P71" i="1"/>
  <c r="I82" i="1"/>
  <c r="P82" i="1"/>
  <c r="I96" i="1"/>
  <c r="P96" i="1"/>
  <c r="I109" i="1"/>
  <c r="P109" i="1"/>
  <c r="I120" i="1"/>
  <c r="P120" i="1"/>
  <c r="I110" i="1"/>
  <c r="P110" i="1"/>
  <c r="I44" i="1"/>
  <c r="P44" i="1"/>
  <c r="I37" i="1"/>
  <c r="P37" i="1"/>
  <c r="I73" i="1"/>
  <c r="P73" i="1"/>
  <c r="I97" i="1"/>
  <c r="P97" i="1"/>
  <c r="I122" i="1"/>
  <c r="P122" i="1"/>
  <c r="I38" i="1"/>
  <c r="P38" i="1"/>
  <c r="I74" i="1"/>
  <c r="P74" i="1"/>
  <c r="I84" i="1"/>
  <c r="P84" i="1"/>
  <c r="I98" i="1"/>
  <c r="P98" i="1"/>
  <c r="I111" i="1"/>
  <c r="P111" i="1"/>
  <c r="I123" i="1"/>
  <c r="P123" i="1"/>
  <c r="I39" i="1"/>
  <c r="P39" i="1"/>
  <c r="I85" i="1"/>
  <c r="P85" i="1"/>
  <c r="I99" i="1"/>
  <c r="P99" i="1"/>
  <c r="I112" i="1"/>
  <c r="P112" i="1"/>
  <c r="J167" i="1"/>
  <c r="I89" i="1"/>
  <c r="N88" i="1"/>
  <c r="P88" i="1" s="1"/>
  <c r="N77" i="1"/>
  <c r="P77" i="1" s="1"/>
  <c r="I131" i="1"/>
  <c r="I124" i="1" s="1"/>
  <c r="I78" i="1"/>
  <c r="K170" i="1"/>
  <c r="N171" i="1"/>
  <c r="N173" i="1"/>
  <c r="N174" i="1"/>
  <c r="I174" i="1" s="1"/>
  <c r="I173" i="1" s="1"/>
  <c r="I108" i="1"/>
  <c r="I107" i="1"/>
  <c r="I106" i="1"/>
  <c r="I18" i="1"/>
  <c r="I17" i="1" s="1"/>
  <c r="I23" i="1"/>
  <c r="I22" i="1" s="1"/>
  <c r="M7" i="1"/>
  <c r="N18" i="1"/>
  <c r="L7" i="1"/>
  <c r="N45" i="1"/>
  <c r="P45" i="1" s="1"/>
  <c r="P135" i="1"/>
  <c r="P69" i="1"/>
  <c r="P19" i="1"/>
  <c r="O26" i="1"/>
  <c r="O25" i="1"/>
  <c r="P11" i="1"/>
  <c r="P25" i="1"/>
  <c r="P20" i="1"/>
  <c r="P70" i="1"/>
  <c r="O36" i="1"/>
  <c r="O35" i="1"/>
  <c r="M34" i="1"/>
  <c r="K34" i="1"/>
  <c r="L34" i="1"/>
  <c r="N68" i="1"/>
  <c r="P68" i="1" s="1"/>
  <c r="N133" i="1"/>
  <c r="P133" i="1" s="1"/>
  <c r="M67" i="1"/>
  <c r="L116" i="1"/>
  <c r="L67" i="1" s="1"/>
  <c r="N156" i="1"/>
  <c r="P156" i="1" s="1"/>
  <c r="L154" i="1"/>
  <c r="L183" i="1" s="1"/>
  <c r="N55" i="1"/>
  <c r="P55" i="1" s="1"/>
  <c r="N64" i="1"/>
  <c r="P64" i="1" s="1"/>
  <c r="K17" i="1"/>
  <c r="N23" i="1"/>
  <c r="P23" i="1" s="1"/>
  <c r="J22" i="1"/>
  <c r="J7" i="1" s="1"/>
  <c r="N28" i="1"/>
  <c r="P28" i="1" s="1"/>
  <c r="M154" i="1"/>
  <c r="M183" i="1" s="1"/>
  <c r="N10" i="1"/>
  <c r="P10" i="1" s="1"/>
  <c r="N147" i="1"/>
  <c r="N137" i="1" s="1"/>
  <c r="N164" i="1"/>
  <c r="P164" i="1" s="1"/>
  <c r="N180" i="1"/>
  <c r="N75" i="1"/>
  <c r="P75" i="1" s="1"/>
  <c r="J179" i="1"/>
  <c r="N62" i="1"/>
  <c r="P62" i="1" s="1"/>
  <c r="K9" i="1"/>
  <c r="K7" i="1" s="1"/>
  <c r="N29" i="1"/>
  <c r="P29" i="1" s="1"/>
  <c r="N134" i="1"/>
  <c r="P134" i="1" s="1"/>
  <c r="N175" i="1"/>
  <c r="P175" i="1" s="1"/>
  <c r="N36" i="1"/>
  <c r="I36" i="1" s="1"/>
  <c r="J35" i="1"/>
  <c r="J34" i="1" s="1"/>
  <c r="J67" i="1"/>
  <c r="N163" i="1"/>
  <c r="P163" i="1" s="1"/>
  <c r="K116" i="1"/>
  <c r="I68" i="1" l="1"/>
  <c r="I77" i="1"/>
  <c r="I45" i="1"/>
  <c r="I116" i="1"/>
  <c r="I7" i="1"/>
  <c r="I157" i="1"/>
  <c r="I156" i="1" s="1"/>
  <c r="I35" i="1"/>
  <c r="I171" i="1"/>
  <c r="P171" i="1"/>
  <c r="P137" i="1"/>
  <c r="P147" i="1"/>
  <c r="I88" i="1"/>
  <c r="K169" i="1"/>
  <c r="K168" i="1" s="1"/>
  <c r="K167" i="1" s="1"/>
  <c r="N167" i="1" s="1"/>
  <c r="P167" i="1" s="1"/>
  <c r="N170" i="1"/>
  <c r="P170" i="1" s="1"/>
  <c r="N7" i="1"/>
  <c r="P7" i="1" s="1"/>
  <c r="J32" i="1"/>
  <c r="J152" i="1" s="1"/>
  <c r="N17" i="1"/>
  <c r="P17" i="1" s="1"/>
  <c r="N179" i="1"/>
  <c r="P18" i="1"/>
  <c r="P180" i="1"/>
  <c r="P36" i="1"/>
  <c r="N116" i="1"/>
  <c r="P116" i="1" s="1"/>
  <c r="L32" i="1"/>
  <c r="L152" i="1" s="1"/>
  <c r="L197" i="1" s="1"/>
  <c r="M32" i="1"/>
  <c r="M152" i="1" s="1"/>
  <c r="M197" i="1" s="1"/>
  <c r="J154" i="1"/>
  <c r="J183" i="1" s="1"/>
  <c r="K67" i="1"/>
  <c r="K32" i="1" s="1"/>
  <c r="N22" i="1"/>
  <c r="P22" i="1" s="1"/>
  <c r="N35" i="1"/>
  <c r="P35" i="1" s="1"/>
  <c r="N9" i="1"/>
  <c r="P9" i="1" s="1"/>
  <c r="I67" i="1" l="1"/>
  <c r="I34" i="1"/>
  <c r="I170" i="1"/>
  <c r="N169" i="1"/>
  <c r="N32" i="1"/>
  <c r="P179" i="1"/>
  <c r="N67" i="1"/>
  <c r="P67" i="1" s="1"/>
  <c r="K152" i="1"/>
  <c r="N34" i="1"/>
  <c r="P34" i="1" s="1"/>
  <c r="P32" i="1" l="1"/>
  <c r="N152" i="1"/>
  <c r="I32" i="1"/>
  <c r="I152" i="1" s="1"/>
  <c r="N168" i="1"/>
  <c r="P168" i="1" s="1"/>
  <c r="P169" i="1"/>
  <c r="I169" i="1"/>
  <c r="K154" i="1"/>
  <c r="K183" i="1" s="1"/>
  <c r="K197" i="1" s="1"/>
  <c r="N154" i="1"/>
  <c r="N183" i="1" l="1"/>
  <c r="P183" i="1" s="1"/>
  <c r="P154" i="1"/>
  <c r="I168" i="1"/>
  <c r="I167" i="1" s="1"/>
  <c r="I154" i="1" s="1"/>
  <c r="I183" i="1" s="1"/>
  <c r="P152" i="1"/>
  <c r="O68" i="1" l="1"/>
  <c r="O9" i="1" l="1"/>
  <c r="O19" i="1"/>
  <c r="O179" i="1"/>
  <c r="O180" i="1"/>
  <c r="O134" i="1"/>
  <c r="O67" i="1"/>
  <c r="O23" i="1" l="1"/>
  <c r="O22" i="1"/>
  <c r="O18" i="1"/>
  <c r="O17" i="1"/>
  <c r="I195" i="1" l="1"/>
  <c r="I194" i="1" s="1"/>
  <c r="I193" i="1" s="1"/>
  <c r="I191" i="1" s="1"/>
  <c r="J194" i="1"/>
  <c r="N194" i="1" s="1"/>
  <c r="J193" i="1" l="1"/>
  <c r="N193" i="1" l="1"/>
  <c r="N191" i="1" s="1"/>
  <c r="N197" i="1" s="1"/>
  <c r="J191" i="1"/>
  <c r="J197" i="1" s="1"/>
  <c r="I197" i="1" l="1"/>
  <c r="P197" i="1"/>
</calcChain>
</file>

<file path=xl/sharedStrings.xml><?xml version="1.0" encoding="utf-8"?>
<sst xmlns="http://schemas.openxmlformats.org/spreadsheetml/2006/main" count="228" uniqueCount="166">
  <si>
    <t>Član 2.</t>
  </si>
  <si>
    <t>Prihodi, primici i finansiranje</t>
  </si>
  <si>
    <t>Ekonomski kod</t>
  </si>
  <si>
    <t>Opis ekonomskog koda</t>
  </si>
  <si>
    <t xml:space="preserve">Povećanje/  Smanjenje Budžeta </t>
  </si>
  <si>
    <t>Indeks %</t>
  </si>
  <si>
    <t>UKUPNO</t>
  </si>
  <si>
    <t>1</t>
  </si>
  <si>
    <t>2</t>
  </si>
  <si>
    <t>11=4/3</t>
  </si>
  <si>
    <t>12=10/3</t>
  </si>
  <si>
    <t>71</t>
  </si>
  <si>
    <t>PRIHODI OD POREZA</t>
  </si>
  <si>
    <t>Porezi na dobit pojedinaca i preduzeća</t>
  </si>
  <si>
    <t xml:space="preserve">Porez na dobit banaka i dr. fin. org. druš. za osig. I reos. imovin. i lica, pr. lica iz obl. el. poš. i tel.   </t>
  </si>
  <si>
    <t xml:space="preserve">Prihodi od indirektnih poreza koji pripadaju Federaciji </t>
  </si>
  <si>
    <t>Prihodi od indirektnih poreza na ime finansiranja relevantnog duga</t>
  </si>
  <si>
    <t>Ostali porezi</t>
  </si>
  <si>
    <t>Poseban porez na plaću za zaštitu od prirodnih i drugih nesreća (zaostale obaveze)</t>
  </si>
  <si>
    <t>Poseban porez za zaštitu od prirodnih i drugih nesreća po osnovu ugovora o djelu i povremenih i privremenih poslova (zaostale obaveze)</t>
  </si>
  <si>
    <t>Prihodi po osnovu zaostalih obaveza</t>
  </si>
  <si>
    <t>NEPOREZNI PRIHODI</t>
  </si>
  <si>
    <t>721</t>
  </si>
  <si>
    <t>Prihodi od poduzetničkih aktivnosti i imovine i prihodi od pozitivnih kursnih razlika</t>
  </si>
  <si>
    <t>Prihodi od nefinansijskih javnih preduzeća i finansijskih javnih institucija</t>
  </si>
  <si>
    <t>Prihodi od dividendi i udjela u profitu u javnim preduzećima i finansijskim institucijama</t>
  </si>
  <si>
    <t>Prihodi od davanja prava na eksploataciju naftnih resursa</t>
  </si>
  <si>
    <t>Prihodi korisnika - Civilna avijacija</t>
  </si>
  <si>
    <t>Prihodi od finansijske i nematerijalne imovine</t>
  </si>
  <si>
    <t>Prihodi od iznajmljivanja ostale nematerijalne imovine</t>
  </si>
  <si>
    <t>Povrat anuiteta od krajnjih korisnika za otplatu kredita</t>
  </si>
  <si>
    <t>Ostali prihodi od imovine</t>
  </si>
  <si>
    <t>Prihodi od kamate na depozite u banci</t>
  </si>
  <si>
    <t>721214</t>
  </si>
  <si>
    <t>Prihodi od GSM licence</t>
  </si>
  <si>
    <t>Prihodi od kamata na investirana javna sredstva</t>
  </si>
  <si>
    <t>Ostali prihodi od finansijske i nematerijalne imovine</t>
  </si>
  <si>
    <t>Prihodi od zakupa</t>
  </si>
  <si>
    <t>Prihodi ostvareni od prometa Lutrije BiH</t>
  </si>
  <si>
    <t>Prihodi ostvareni prodajom stanova</t>
  </si>
  <si>
    <t>Kamate primljene od pozajmica i učešća u kapitalu</t>
  </si>
  <si>
    <t>Kamate primljene od pozajmica Državi</t>
  </si>
  <si>
    <t>Kamate primljene od pozajmica domaćim finansijskim institucijama</t>
  </si>
  <si>
    <t>Kamate primljene od drugih domaćih pozajmica</t>
  </si>
  <si>
    <t>Prihodi od privatizacije</t>
  </si>
  <si>
    <t>Prihodi po osnovu premije i provizije za izdatu garanciju</t>
  </si>
  <si>
    <t>Naknade i takse i prihodi od pružanja javnih usluga</t>
  </si>
  <si>
    <t>Administrativne takse</t>
  </si>
  <si>
    <t>Takse za detašmane</t>
  </si>
  <si>
    <t>Federalne administrativne takse u gotovom novcu</t>
  </si>
  <si>
    <t>Putničke takse - naknade za unapređenje avioprometa u Federaciji biH</t>
  </si>
  <si>
    <t>Posebna taksa za izmirenje duga za isporuku prirodnog gasa</t>
  </si>
  <si>
    <t>Taksa za uspostavu naftnih derivata</t>
  </si>
  <si>
    <t>Sudske takse</t>
  </si>
  <si>
    <t>Ostale budžetske naknade</t>
  </si>
  <si>
    <t>Federalne takse i naknade za pokriće troškova kontrole kvalit. poljopr. proizv. u vanjskom prometu</t>
  </si>
  <si>
    <t>Nakn za pokrivanje tr i utvrđivanje zdrav. ispravnosti životnih namirnica i predm. opšte. upotrebe</t>
  </si>
  <si>
    <t xml:space="preserve">Naknade troškova branilaca po službenoj dužnosti </t>
  </si>
  <si>
    <t>Naknade ostalih troškova krivičnog postupka</t>
  </si>
  <si>
    <t>Naknade za obavljeni tehnički pregled vozila koje pripadaju Federaciji BiH</t>
  </si>
  <si>
    <t>Naknade prislinog izvršenja putem drugih lica</t>
  </si>
  <si>
    <t>Federalna naknada za obavljene obavezne kontrole</t>
  </si>
  <si>
    <t>Naknada za opće korisne funkcije šuma</t>
  </si>
  <si>
    <t>Naknade za priređivanje igara na sreću koje pripadaju Budžetu Federacije BiH</t>
  </si>
  <si>
    <t>Posebne naknade i takse</t>
  </si>
  <si>
    <t>Federalna naknada za uvjerenje o veterinarsko zdravstvenom stanju životinja iz uvoza</t>
  </si>
  <si>
    <t>Federalne naknade za obavezni zdravstveni pregled bilja u prometu</t>
  </si>
  <si>
    <t>Federalne naknade za izvršeni veterinarsko-sanitarni pregled</t>
  </si>
  <si>
    <t>Federalne naknade za izvršene veterinarsko-sanitarne preglede u zemlji</t>
  </si>
  <si>
    <t>Naknada za korištenje podataka izmjere i katastra</t>
  </si>
  <si>
    <t>Naknada za korištenje usluga premjera i katastra</t>
  </si>
  <si>
    <t>Naknada za troškove postupka distribucije bilateralnih transportnih dozvola dodijeljenih domaćim prevoznicima</t>
  </si>
  <si>
    <t xml:space="preserve">Naknade po osnovi teh pregleda građevina i po osnovi stručnih ispita </t>
  </si>
  <si>
    <t>Naknada za sigurnost plovidbe koju plaćaju strana plovila u teritorijalnim vodama BiH</t>
  </si>
  <si>
    <t xml:space="preserve">Naknade za korištenje opće korisnih funkcija šuma </t>
  </si>
  <si>
    <t>Naknada za korištenje objekata sigurnosti u unutr. i terotor. vodama BiH</t>
  </si>
  <si>
    <t>Posebna naknada za zaštitu od prirodnih i drugih nesreća gdje je osnovica zbirni iznos neto plaće za isplatu</t>
  </si>
  <si>
    <t>Naknade za izvršeni pregled zrakoplova</t>
  </si>
  <si>
    <t>Posebna naknada za zaštitu od prirodnih i drugih nesreća gdje je osnovica zbirni iznos neto primanja po osnovu dr. samostalne djelatnosti i povremenog samostalnog rada</t>
  </si>
  <si>
    <t>Naknada za vatrogasne jedinice iz premije osiguranja od autoodgovornosti za vartogasne jedinice</t>
  </si>
  <si>
    <t>Naknada iz funkcionelne premije osiguranja od autoodgovornosti za vatrogasne jedinice</t>
  </si>
  <si>
    <t>Naknada za zajedničke profesionalne vatrogasne jedinice ia premije osiguranja</t>
  </si>
  <si>
    <t>Naknada za zajedničke profesionalne vatrogasne jedinice iz funkcionalne premije</t>
  </si>
  <si>
    <t xml:space="preserve">Naknade za polaganje stručnih ispita </t>
  </si>
  <si>
    <t>Naknade za obrasce koje izdaju kapetanije</t>
  </si>
  <si>
    <t>Naknade za baždarenje čamaca</t>
  </si>
  <si>
    <t>Naknade za pregled čamaca</t>
  </si>
  <si>
    <t>Federalna naknada od izdatih licenci, uvjerenja, certifikata i ostalih stručnih publikacija</t>
  </si>
  <si>
    <t>Naknade od priređivanja igara na sreću</t>
  </si>
  <si>
    <t>Ostale naknade</t>
  </si>
  <si>
    <t>Prihodi od pružanja javnih usluga (prihodi od sopstvenih djelatnosti)</t>
  </si>
  <si>
    <t>Prihodi od pružanja usluga građanima</t>
  </si>
  <si>
    <t>Prihodi od pružanja usluga pravnim licima</t>
  </si>
  <si>
    <t>Prihodi od pružanja usluga drugima</t>
  </si>
  <si>
    <t>Prihodi od naučno istraživačkog rada</t>
  </si>
  <si>
    <t>Prihodi od pružanja usluga drugim nivoima vlasti</t>
  </si>
  <si>
    <t>Vlastiti prihodi</t>
  </si>
  <si>
    <t>Neplanirane uplate - prihodi</t>
  </si>
  <si>
    <t>Ostale neplanirane uplate</t>
  </si>
  <si>
    <t>Novčane kazne (neporeske prirode)</t>
  </si>
  <si>
    <t>Novčane kazne</t>
  </si>
  <si>
    <t>TEKUĆI TRANSFERI I DONACIJE</t>
  </si>
  <si>
    <t xml:space="preserve">Donacije  </t>
  </si>
  <si>
    <t>Donacije od fizičkih i pravnih lica za otklanjanje posljedica prirodne nesreće</t>
  </si>
  <si>
    <t>UKUPNO PRIHODI</t>
  </si>
  <si>
    <t>PRIMICI</t>
  </si>
  <si>
    <t>Kapitalni primici od prodaje stalnih sredstava</t>
  </si>
  <si>
    <t>Primici od prodaje stalnih sredstava</t>
  </si>
  <si>
    <t>Primici od prodaje prometnih vozila</t>
  </si>
  <si>
    <t>Zajmovi primljeni kroz Državu</t>
  </si>
  <si>
    <t>Primici od inostranog zaduživanja</t>
  </si>
  <si>
    <t>Primici od inostranog zaduživanja (direktne obaveze Federacije BiH)</t>
  </si>
  <si>
    <t>Primici od domaćeg zaduživanja</t>
  </si>
  <si>
    <t>Primici od dugoročnih obveznica</t>
  </si>
  <si>
    <t>Primici od domaćih davalaca kredita</t>
  </si>
  <si>
    <t>Primici od trezorskih zapisa</t>
  </si>
  <si>
    <t>UKUPNO FINANSIRANJE</t>
  </si>
  <si>
    <t>Primici od finansijske imovine</t>
  </si>
  <si>
    <t>Prodaja finansijskih potraživanja javnih preduzeća</t>
  </si>
  <si>
    <t>Izvor 10
Sredstva budžeta</t>
  </si>
  <si>
    <t>Izvor 20
Vlastiti prihod</t>
  </si>
  <si>
    <t>Izvor 30
Namjenski prihod</t>
  </si>
  <si>
    <t>Izvor 40
Donacije</t>
  </si>
  <si>
    <t>Prihodi od indirektnih poreza sa jedinstvenog računa</t>
  </si>
  <si>
    <t>Prihodi od prodaje stanova koji su u vlasništvu nadležnog nivoa vlasti</t>
  </si>
  <si>
    <t>Prihodi od pozitivnih kursnih razlika</t>
  </si>
  <si>
    <t>Prihodi od iznajmljivanja zemljišta</t>
  </si>
  <si>
    <t>Prihodi od iznajmljivanja poslovnih prostora</t>
  </si>
  <si>
    <t>Kamate primljene od pozajmica Federaciji</t>
  </si>
  <si>
    <t>Federalna taksa za korištenje autocesta (cestarina)</t>
  </si>
  <si>
    <t>Prihodi od prodaje robe osuđenim osobama</t>
  </si>
  <si>
    <t>Primljeni tekući transferi od ostalih nivoa vlasti i fondova</t>
  </si>
  <si>
    <t>IZVORI SREDSTAVA, OSTVARENI SUFICIT IZ RANIJEG PERIODA</t>
  </si>
  <si>
    <t>Neraspoređeni višak prihoda i rashoda</t>
  </si>
  <si>
    <t>Doprinosi za penzijsko i invalidsko osiguranje</t>
  </si>
  <si>
    <t>Razgraničeni prihodi za namjenska sredstva</t>
  </si>
  <si>
    <t>Kratkoročna razgraničenja</t>
  </si>
  <si>
    <t>Razgraničeni prihodi</t>
  </si>
  <si>
    <t>KRATKOROČNA RAZGRANIČENJA</t>
  </si>
  <si>
    <t>Prihodi od iznajmljivanja vozila</t>
  </si>
  <si>
    <t>*</t>
  </si>
  <si>
    <t>Zajmovi primljeni kroz Državu - Dugoročni EU MFA</t>
  </si>
  <si>
    <t>Zajmovi primljeni kroz Državu - Dugoročni Svjetska banka</t>
  </si>
  <si>
    <t>Naknade iz oblasti vodnog prevoza</t>
  </si>
  <si>
    <t>Povrati iz ranijih godina</t>
  </si>
  <si>
    <t>Uplate za prekoračenje troškova</t>
  </si>
  <si>
    <t>Primljene namjenske donacije</t>
  </si>
  <si>
    <t>Donacije od pravnih lica</t>
  </si>
  <si>
    <t>IBRD kredit</t>
  </si>
  <si>
    <t>Naknade za privremeno obustavljanje održavanja polaska ili reda vožnje</t>
  </si>
  <si>
    <t>Uplata anuiteta za date kredite</t>
  </si>
  <si>
    <t>Uplaćene refundacije bolovanja iz ranijih godina</t>
  </si>
  <si>
    <t>Primici od dugoročnog zaduživanja</t>
  </si>
  <si>
    <t>Primici od kratkoročnog zaduživanja</t>
  </si>
  <si>
    <t xml:space="preserve"> </t>
  </si>
  <si>
    <t>SVEUKUPNI PRIHODI, PRIMICI, FINANSIRANJE, RAZGRANIČENJA I OSTVARENI SUFICIT IZ RANIJEG PERIODA</t>
  </si>
  <si>
    <t>Naplate premija</t>
  </si>
  <si>
    <t>Primici od prodaje zemljišta</t>
  </si>
  <si>
    <t>Primici od prodaje zgrada i stambenih objekata</t>
  </si>
  <si>
    <t xml:space="preserve">BUDŽET 2022. </t>
  </si>
  <si>
    <t>Izvršenje Budžeta za period I-VI 2022. godine</t>
  </si>
  <si>
    <t>Ostali kapitalni primici - SDR MMF</t>
  </si>
  <si>
    <t xml:space="preserve">Primljeni tekući transferi od inostranih vlada </t>
  </si>
  <si>
    <t>Primljeni tekući transferi od inostranih vlada i međunarodnih organizacija</t>
  </si>
  <si>
    <t xml:space="preserve">Zajmovi primljeni kroz Državu - Dugoročni </t>
  </si>
  <si>
    <t xml:space="preserve">BUDŽET 2023.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</si>
</sst>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81A]#,##0"/>
  </numFmts>
  <fonts count="1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theme="0"/>
        <bgColor indexed="0"/>
      </patternFill>
    </fill>
    <fill>
      <patternFill patternType="solid">
        <fgColor theme="0" tint="-0.14999847407452621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11"/>
      </left>
      <right/>
      <top style="thin">
        <color indexed="64"/>
      </top>
      <bottom style="thin">
        <color indexed="64"/>
      </bottom>
      <diagonal/>
    </border>
    <border>
      <left style="dotted">
        <color indexed="1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11"/>
      </bottom>
      <diagonal/>
    </border>
    <border>
      <left/>
      <right style="thin">
        <color indexed="8"/>
      </right>
      <top/>
      <bottom style="dotted">
        <color indexed="11"/>
      </bottom>
      <diagonal/>
    </border>
    <border>
      <left/>
      <right style="dotted">
        <color indexed="11"/>
      </right>
      <top/>
      <bottom style="dotted">
        <color indexed="11"/>
      </bottom>
      <diagonal/>
    </border>
    <border>
      <left style="dotted">
        <color indexed="11"/>
      </left>
      <right style="thin">
        <color indexed="8"/>
      </right>
      <top/>
      <bottom style="dotted">
        <color indexed="11"/>
      </bottom>
      <diagonal/>
    </border>
    <border>
      <left/>
      <right/>
      <top/>
      <bottom style="dotted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1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dotted">
        <color indexed="1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8"/>
      </top>
      <bottom/>
      <diagonal/>
    </border>
    <border>
      <left/>
      <right style="dotted">
        <color indexed="11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11"/>
      </bottom>
      <diagonal/>
    </border>
    <border>
      <left style="thin">
        <color indexed="64"/>
      </left>
      <right/>
      <top style="dotted">
        <color indexed="11"/>
      </top>
      <bottom style="dotted">
        <color indexed="11"/>
      </bottom>
      <diagonal/>
    </border>
    <border>
      <left/>
      <right style="thin">
        <color indexed="8"/>
      </right>
      <top style="dotted">
        <color indexed="11"/>
      </top>
      <bottom style="dotted">
        <color indexed="11"/>
      </bottom>
      <diagonal/>
    </border>
    <border>
      <left/>
      <right style="dotted">
        <color indexed="11"/>
      </right>
      <top style="dotted">
        <color indexed="11"/>
      </top>
      <bottom style="dotted">
        <color indexed="11"/>
      </bottom>
      <diagonal/>
    </border>
    <border>
      <left/>
      <right/>
      <top style="dotted">
        <color indexed="11"/>
      </top>
      <bottom style="dotted">
        <color indexed="11"/>
      </bottom>
      <diagonal/>
    </border>
    <border>
      <left style="thin">
        <color indexed="8"/>
      </left>
      <right style="thin">
        <color indexed="64"/>
      </right>
      <top style="dotted">
        <color indexed="11"/>
      </top>
      <bottom style="dotted">
        <color indexed="11"/>
      </bottom>
      <diagonal/>
    </border>
    <border>
      <left style="thin">
        <color indexed="64"/>
      </left>
      <right style="thin">
        <color indexed="64"/>
      </right>
      <top style="dotted">
        <color indexed="11"/>
      </top>
      <bottom style="dotted">
        <color indexed="11"/>
      </bottom>
      <diagonal/>
    </border>
    <border>
      <left style="dotted">
        <color indexed="11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dotted">
        <color indexed="11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11"/>
      </left>
      <right style="thin">
        <color indexed="64"/>
      </right>
      <top style="thin">
        <color indexed="64"/>
      </top>
      <bottom style="dotted">
        <color indexed="1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11"/>
      </left>
      <right style="dotted">
        <color indexed="11"/>
      </right>
      <top/>
      <bottom style="thin">
        <color indexed="64"/>
      </bottom>
      <diagonal/>
    </border>
    <border>
      <left style="dotted">
        <color indexed="11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dotted">
        <color indexed="11"/>
      </right>
      <top/>
      <bottom style="dotted">
        <color indexed="11"/>
      </bottom>
      <diagonal/>
    </border>
    <border>
      <left style="thin">
        <color indexed="64"/>
      </left>
      <right/>
      <top style="dotted">
        <color indexed="11"/>
      </top>
      <bottom/>
      <diagonal/>
    </border>
    <border>
      <left style="thin">
        <color indexed="64"/>
      </left>
      <right/>
      <top style="dotted">
        <color indexed="11"/>
      </top>
      <bottom style="thin">
        <color indexed="64"/>
      </bottom>
      <diagonal/>
    </border>
    <border>
      <left/>
      <right style="thin">
        <color indexed="8"/>
      </right>
      <top style="dotted">
        <color indexed="11"/>
      </top>
      <bottom style="thin">
        <color indexed="64"/>
      </bottom>
      <diagonal/>
    </border>
    <border>
      <left/>
      <right style="dotted">
        <color indexed="11"/>
      </right>
      <top style="dotted">
        <color indexed="11"/>
      </top>
      <bottom style="thin">
        <color indexed="64"/>
      </bottom>
      <diagonal/>
    </border>
    <border>
      <left/>
      <right/>
      <top style="dotted">
        <color indexed="11"/>
      </top>
      <bottom style="thin">
        <color indexed="64"/>
      </bottom>
      <diagonal/>
    </border>
    <border>
      <left/>
      <right style="thin">
        <color indexed="64"/>
      </right>
      <top style="dotted">
        <color indexed="11"/>
      </top>
      <bottom style="thin">
        <color indexed="64"/>
      </bottom>
      <diagonal/>
    </border>
    <border>
      <left style="dotted">
        <color indexed="11"/>
      </left>
      <right style="thin">
        <color indexed="64"/>
      </right>
      <top/>
      <bottom style="dotted">
        <color indexed="11"/>
      </bottom>
      <diagonal/>
    </border>
    <border>
      <left style="thin">
        <color indexed="8"/>
      </left>
      <right style="thin">
        <color indexed="64"/>
      </right>
      <top/>
      <bottom style="dotted">
        <color indexed="1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tted">
        <color indexed="1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11"/>
      </top>
      <bottom style="dotted">
        <color indexed="1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11"/>
      </left>
      <right style="thin">
        <color indexed="64"/>
      </right>
      <top style="dotted">
        <color indexed="11"/>
      </top>
      <bottom style="dotted">
        <color indexed="11"/>
      </bottom>
      <diagonal/>
    </border>
    <border>
      <left style="thin">
        <color indexed="64"/>
      </left>
      <right style="thin">
        <color indexed="64"/>
      </right>
      <top style="dotted">
        <color indexed="11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11"/>
      </top>
      <bottom style="thin">
        <color indexed="64"/>
      </bottom>
      <diagonal/>
    </border>
    <border>
      <left style="thin">
        <color indexed="64"/>
      </left>
      <right style="dotted">
        <color indexed="11"/>
      </right>
      <top/>
      <bottom style="thin">
        <color indexed="64"/>
      </bottom>
      <diagonal/>
    </border>
    <border>
      <left style="dotted">
        <color indexed="11"/>
      </left>
      <right style="thin">
        <color indexed="64"/>
      </right>
      <top/>
      <bottom style="thin">
        <color indexed="64"/>
      </bottom>
      <diagonal/>
    </border>
    <border>
      <left style="dotted">
        <color indexed="11"/>
      </left>
      <right/>
      <top/>
      <bottom/>
      <diagonal/>
    </border>
    <border>
      <left style="dotted">
        <color indexed="11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12">
    <xf numFmtId="0" fontId="0" fillId="0" borderId="0" xfId="0"/>
    <xf numFmtId="0" fontId="1" fillId="2" borderId="0" xfId="0" applyFont="1" applyFill="1"/>
    <xf numFmtId="0" fontId="4" fillId="3" borderId="14" xfId="0" applyFont="1" applyFill="1" applyBorder="1" applyAlignment="1">
      <alignment vertical="center" wrapText="1" readingOrder="1"/>
    </xf>
    <xf numFmtId="0" fontId="4" fillId="3" borderId="15" xfId="0" applyFont="1" applyFill="1" applyBorder="1" applyAlignment="1">
      <alignment vertical="center" wrapText="1" readingOrder="1"/>
    </xf>
    <xf numFmtId="164" fontId="4" fillId="3" borderId="15" xfId="0" applyNumberFormat="1" applyFont="1" applyFill="1" applyBorder="1" applyAlignment="1">
      <alignment horizontal="right" vertical="center" wrapText="1" readingOrder="1"/>
    </xf>
    <xf numFmtId="0" fontId="4" fillId="4" borderId="17" xfId="0" applyFont="1" applyFill="1" applyBorder="1" applyAlignment="1">
      <alignment horizontal="left" vertical="center" wrapText="1" readingOrder="1"/>
    </xf>
    <xf numFmtId="0" fontId="4" fillId="4" borderId="18" xfId="0" applyFont="1" applyFill="1" applyBorder="1" applyAlignment="1">
      <alignment vertical="center" wrapText="1" readingOrder="1"/>
    </xf>
    <xf numFmtId="164" fontId="4" fillId="4" borderId="19" xfId="0" applyNumberFormat="1" applyFont="1" applyFill="1" applyBorder="1" applyAlignment="1">
      <alignment horizontal="right" vertical="center" wrapText="1" readingOrder="1"/>
    </xf>
    <xf numFmtId="164" fontId="4" fillId="4" borderId="20" xfId="0" applyNumberFormat="1" applyFont="1" applyFill="1" applyBorder="1" applyAlignment="1">
      <alignment horizontal="right" vertical="center" wrapText="1" readingOrder="1"/>
    </xf>
    <xf numFmtId="164" fontId="4" fillId="4" borderId="21" xfId="0" applyNumberFormat="1" applyFont="1" applyFill="1" applyBorder="1" applyAlignment="1">
      <alignment horizontal="right" vertical="center" wrapText="1" readingOrder="1"/>
    </xf>
    <xf numFmtId="164" fontId="4" fillId="4" borderId="6" xfId="0" applyNumberFormat="1" applyFont="1" applyFill="1" applyBorder="1" applyAlignment="1">
      <alignment horizontal="right" vertical="center" wrapText="1" readingOrder="1"/>
    </xf>
    <xf numFmtId="3" fontId="3" fillId="4" borderId="6" xfId="0" applyNumberFormat="1" applyFont="1" applyFill="1" applyBorder="1" applyAlignment="1">
      <alignment horizontal="right" vertical="center" wrapText="1" readingOrder="1"/>
    </xf>
    <xf numFmtId="0" fontId="3" fillId="2" borderId="22" xfId="0" applyFont="1" applyFill="1" applyBorder="1" applyAlignment="1">
      <alignment horizontal="center" vertical="center" wrapText="1" readingOrder="1"/>
    </xf>
    <xf numFmtId="0" fontId="3" fillId="2" borderId="23" xfId="0" applyFont="1" applyFill="1" applyBorder="1" applyAlignment="1">
      <alignment vertical="center" wrapText="1" readingOrder="1"/>
    </xf>
    <xf numFmtId="164" fontId="3" fillId="2" borderId="24" xfId="0" applyNumberFormat="1" applyFont="1" applyFill="1" applyBorder="1" applyAlignment="1">
      <alignment horizontal="right" vertical="center" wrapText="1" readingOrder="1"/>
    </xf>
    <xf numFmtId="164" fontId="3" fillId="2" borderId="25" xfId="0" applyNumberFormat="1" applyFont="1" applyFill="1" applyBorder="1" applyAlignment="1">
      <alignment horizontal="right" vertical="center" wrapText="1" readingOrder="1"/>
    </xf>
    <xf numFmtId="164" fontId="3" fillId="2" borderId="26" xfId="0" applyNumberFormat="1" applyFont="1" applyFill="1" applyBorder="1" applyAlignment="1">
      <alignment horizontal="right" vertical="center" wrapText="1" readingOrder="1"/>
    </xf>
    <xf numFmtId="164" fontId="3" fillId="2" borderId="27" xfId="0" applyNumberFormat="1" applyFont="1" applyFill="1" applyBorder="1" applyAlignment="1">
      <alignment horizontal="right" vertical="center" wrapText="1" readingOrder="1"/>
    </xf>
    <xf numFmtId="3" fontId="3" fillId="4" borderId="28" xfId="0" applyNumberFormat="1" applyFont="1" applyFill="1" applyBorder="1" applyAlignment="1">
      <alignment horizontal="right" vertical="center" wrapText="1" readingOrder="1"/>
    </xf>
    <xf numFmtId="0" fontId="3" fillId="4" borderId="7" xfId="0" applyFont="1" applyFill="1" applyBorder="1" applyAlignment="1">
      <alignment horizontal="right" vertical="center" wrapText="1" readingOrder="1"/>
    </xf>
    <xf numFmtId="0" fontId="3" fillId="2" borderId="29" xfId="0" applyFont="1" applyFill="1" applyBorder="1" applyAlignment="1">
      <alignment vertical="center" wrapText="1" readingOrder="1"/>
    </xf>
    <xf numFmtId="164" fontId="3" fillId="4" borderId="30" xfId="0" applyNumberFormat="1" applyFont="1" applyFill="1" applyBorder="1" applyAlignment="1">
      <alignment horizontal="right" vertical="center" wrapText="1" readingOrder="1"/>
    </xf>
    <xf numFmtId="164" fontId="3" fillId="4" borderId="29" xfId="0" applyNumberFormat="1" applyFont="1" applyFill="1" applyBorder="1" applyAlignment="1">
      <alignment horizontal="right" vertical="center" wrapText="1" readingOrder="1"/>
    </xf>
    <xf numFmtId="164" fontId="6" fillId="0" borderId="31" xfId="0" applyNumberFormat="1" applyFont="1" applyBorder="1" applyAlignment="1">
      <alignment vertical="center" wrapText="1" readingOrder="1"/>
    </xf>
    <xf numFmtId="3" fontId="3" fillId="4" borderId="31" xfId="0" applyNumberFormat="1" applyFont="1" applyFill="1" applyBorder="1" applyAlignment="1">
      <alignment horizontal="right" vertical="center" wrapText="1" readingOrder="1"/>
    </xf>
    <xf numFmtId="0" fontId="3" fillId="4" borderId="32" xfId="0" applyFont="1" applyFill="1" applyBorder="1" applyAlignment="1">
      <alignment horizontal="right" vertical="center" wrapText="1" readingOrder="1"/>
    </xf>
    <xf numFmtId="0" fontId="3" fillId="2" borderId="33" xfId="0" applyFont="1" applyFill="1" applyBorder="1" applyAlignment="1">
      <alignment vertical="center" wrapText="1" readingOrder="1"/>
    </xf>
    <xf numFmtId="164" fontId="3" fillId="4" borderId="34" xfId="0" applyNumberFormat="1" applyFont="1" applyFill="1" applyBorder="1" applyAlignment="1">
      <alignment horizontal="right" vertical="center" wrapText="1" readingOrder="1"/>
    </xf>
    <xf numFmtId="164" fontId="3" fillId="4" borderId="35" xfId="0" applyNumberFormat="1" applyFont="1" applyFill="1" applyBorder="1" applyAlignment="1">
      <alignment horizontal="right" vertical="center" wrapText="1" readingOrder="1"/>
    </xf>
    <xf numFmtId="164" fontId="3" fillId="4" borderId="0" xfId="0" applyNumberFormat="1" applyFont="1" applyFill="1" applyAlignment="1">
      <alignment horizontal="right" vertical="center" wrapText="1" readingOrder="1"/>
    </xf>
    <xf numFmtId="164" fontId="6" fillId="0" borderId="28" xfId="0" applyNumberFormat="1" applyFont="1" applyBorder="1" applyAlignment="1">
      <alignment vertical="center" wrapText="1" readingOrder="1"/>
    </xf>
    <xf numFmtId="164" fontId="3" fillId="2" borderId="36" xfId="0" applyNumberFormat="1" applyFont="1" applyFill="1" applyBorder="1" applyAlignment="1">
      <alignment horizontal="right" vertical="center" wrapText="1" readingOrder="1"/>
    </xf>
    <xf numFmtId="164" fontId="4" fillId="4" borderId="37" xfId="0" applyNumberFormat="1" applyFont="1" applyFill="1" applyBorder="1" applyAlignment="1">
      <alignment horizontal="right" vertical="center" wrapText="1" readingOrder="1"/>
    </xf>
    <xf numFmtId="3" fontId="3" fillId="2" borderId="6" xfId="0" applyNumberFormat="1" applyFont="1" applyFill="1" applyBorder="1" applyAlignment="1">
      <alignment horizontal="right" vertical="center" wrapText="1" readingOrder="1"/>
    </xf>
    <xf numFmtId="0" fontId="3" fillId="2" borderId="38" xfId="0" applyFont="1" applyFill="1" applyBorder="1" applyAlignment="1">
      <alignment vertical="center" wrapText="1" readingOrder="1"/>
    </xf>
    <xf numFmtId="164" fontId="3" fillId="2" borderId="28" xfId="0" applyNumberFormat="1" applyFont="1" applyFill="1" applyBorder="1" applyAlignment="1">
      <alignment horizontal="right" vertical="center" wrapText="1" readingOrder="1"/>
    </xf>
    <xf numFmtId="0" fontId="3" fillId="4" borderId="0" xfId="0" applyFont="1" applyFill="1" applyAlignment="1">
      <alignment horizontal="right" vertical="center" wrapText="1" readingOrder="1"/>
    </xf>
    <xf numFmtId="0" fontId="3" fillId="2" borderId="0" xfId="0" applyFont="1" applyFill="1" applyAlignment="1">
      <alignment vertical="center" wrapText="1" readingOrder="1"/>
    </xf>
    <xf numFmtId="164" fontId="6" fillId="2" borderId="0" xfId="0" applyNumberFormat="1" applyFont="1" applyFill="1" applyAlignment="1">
      <alignment vertical="center" wrapText="1" readingOrder="1"/>
    </xf>
    <xf numFmtId="3" fontId="3" fillId="2" borderId="0" xfId="0" applyNumberFormat="1" applyFont="1" applyFill="1" applyAlignment="1">
      <alignment horizontal="right" vertical="center" wrapText="1" readingOrder="1"/>
    </xf>
    <xf numFmtId="3" fontId="3" fillId="4" borderId="0" xfId="0" applyNumberFormat="1" applyFont="1" applyFill="1" applyAlignment="1">
      <alignment horizontal="right" vertical="center" wrapText="1" readingOrder="1"/>
    </xf>
    <xf numFmtId="0" fontId="4" fillId="2" borderId="37" xfId="0" applyFont="1" applyFill="1" applyBorder="1" applyAlignment="1">
      <alignment vertical="center" wrapText="1" readingOrder="1"/>
    </xf>
    <xf numFmtId="0" fontId="3" fillId="2" borderId="9" xfId="0" applyFont="1" applyFill="1" applyBorder="1" applyAlignment="1">
      <alignment vertical="center" wrapText="1" readingOrder="1"/>
    </xf>
    <xf numFmtId="164" fontId="4" fillId="4" borderId="18" xfId="0" applyNumberFormat="1" applyFont="1" applyFill="1" applyBorder="1" applyAlignment="1">
      <alignment horizontal="right" vertical="center" wrapText="1" readingOrder="1"/>
    </xf>
    <xf numFmtId="164" fontId="3" fillId="2" borderId="39" xfId="0" applyNumberFormat="1" applyFont="1" applyFill="1" applyBorder="1" applyAlignment="1">
      <alignment horizontal="right" vertical="center" wrapText="1" readingOrder="1"/>
    </xf>
    <xf numFmtId="0" fontId="3" fillId="4" borderId="35" xfId="0" applyFont="1" applyFill="1" applyBorder="1" applyAlignment="1">
      <alignment horizontal="left" vertical="center" wrapText="1" readingOrder="1"/>
    </xf>
    <xf numFmtId="164" fontId="3" fillId="2" borderId="34" xfId="0" applyNumberFormat="1" applyFont="1" applyFill="1" applyBorder="1" applyAlignment="1">
      <alignment horizontal="right" vertical="center" wrapText="1" readingOrder="1"/>
    </xf>
    <xf numFmtId="0" fontId="3" fillId="2" borderId="40" xfId="0" applyFont="1" applyFill="1" applyBorder="1" applyAlignment="1">
      <alignment horizontal="center" vertical="center" wrapText="1" readingOrder="1"/>
    </xf>
    <xf numFmtId="0" fontId="3" fillId="2" borderId="41" xfId="0" applyFont="1" applyFill="1" applyBorder="1" applyAlignment="1">
      <alignment vertical="center" wrapText="1" readingOrder="1"/>
    </xf>
    <xf numFmtId="164" fontId="3" fillId="2" borderId="42" xfId="0" applyNumberFormat="1" applyFont="1" applyFill="1" applyBorder="1" applyAlignment="1">
      <alignment horizontal="right" vertical="center" wrapText="1" readingOrder="1"/>
    </xf>
    <xf numFmtId="164" fontId="3" fillId="2" borderId="43" xfId="0" applyNumberFormat="1" applyFont="1" applyFill="1" applyBorder="1" applyAlignment="1">
      <alignment horizontal="right" vertical="center" wrapText="1" readingOrder="1"/>
    </xf>
    <xf numFmtId="164" fontId="3" fillId="2" borderId="44" xfId="0" applyNumberFormat="1" applyFont="1" applyFill="1" applyBorder="1" applyAlignment="1">
      <alignment horizontal="right" vertical="center" wrapText="1" readingOrder="1"/>
    </xf>
    <xf numFmtId="164" fontId="3" fillId="2" borderId="45" xfId="0" applyNumberFormat="1" applyFont="1" applyFill="1" applyBorder="1" applyAlignment="1">
      <alignment horizontal="right" vertical="center" wrapText="1" readingOrder="1"/>
    </xf>
    <xf numFmtId="0" fontId="3" fillId="2" borderId="32" xfId="0" applyFont="1" applyFill="1" applyBorder="1" applyAlignment="1">
      <alignment horizontal="right" vertical="center" wrapText="1" readingOrder="1"/>
    </xf>
    <xf numFmtId="0" fontId="3" fillId="2" borderId="35" xfId="0" applyFont="1" applyFill="1" applyBorder="1" applyAlignment="1">
      <alignment horizontal="left" vertical="center" wrapText="1" readingOrder="1"/>
    </xf>
    <xf numFmtId="164" fontId="3" fillId="2" borderId="35" xfId="0" applyNumberFormat="1" applyFont="1" applyFill="1" applyBorder="1" applyAlignment="1">
      <alignment horizontal="right" vertical="center" wrapText="1" readingOrder="1"/>
    </xf>
    <xf numFmtId="164" fontId="3" fillId="2" borderId="0" xfId="0" applyNumberFormat="1" applyFont="1" applyFill="1" applyAlignment="1">
      <alignment horizontal="right" vertical="center" wrapText="1" readingOrder="1"/>
    </xf>
    <xf numFmtId="164" fontId="3" fillId="2" borderId="46" xfId="0" applyNumberFormat="1" applyFont="1" applyFill="1" applyBorder="1" applyAlignment="1">
      <alignment horizontal="right" vertical="center" wrapText="1" readingOrder="1"/>
    </xf>
    <xf numFmtId="164" fontId="3" fillId="2" borderId="47" xfId="0" applyNumberFormat="1" applyFont="1" applyFill="1" applyBorder="1" applyAlignment="1">
      <alignment horizontal="right" vertical="center" wrapText="1" readingOrder="1"/>
    </xf>
    <xf numFmtId="164" fontId="7" fillId="0" borderId="6" xfId="0" applyNumberFormat="1" applyFont="1" applyBorder="1" applyAlignment="1">
      <alignment vertical="center" wrapText="1" readingOrder="1"/>
    </xf>
    <xf numFmtId="0" fontId="3" fillId="2" borderId="35" xfId="0" applyFont="1" applyFill="1" applyBorder="1" applyAlignment="1">
      <alignment vertical="center" wrapText="1" readingOrder="1"/>
    </xf>
    <xf numFmtId="164" fontId="3" fillId="4" borderId="46" xfId="0" applyNumberFormat="1" applyFont="1" applyFill="1" applyBorder="1" applyAlignment="1">
      <alignment horizontal="right" vertical="center" wrapText="1" readingOrder="1"/>
    </xf>
    <xf numFmtId="0" fontId="3" fillId="4" borderId="29" xfId="0" applyFont="1" applyFill="1" applyBorder="1" applyAlignment="1">
      <alignment horizontal="left" vertical="center" wrapText="1" readingOrder="1"/>
    </xf>
    <xf numFmtId="164" fontId="3" fillId="2" borderId="30" xfId="0" applyNumberFormat="1" applyFont="1" applyFill="1" applyBorder="1" applyAlignment="1">
      <alignment horizontal="right" vertical="center" wrapText="1" readingOrder="1"/>
    </xf>
    <xf numFmtId="0" fontId="3" fillId="4" borderId="0" xfId="0" applyFont="1" applyFill="1" applyAlignment="1">
      <alignment horizontal="left" vertical="center" wrapText="1" readingOrder="1"/>
    </xf>
    <xf numFmtId="164" fontId="6" fillId="0" borderId="0" xfId="0" applyNumberFormat="1" applyFont="1" applyAlignment="1">
      <alignment vertical="center" wrapText="1" readingOrder="1"/>
    </xf>
    <xf numFmtId="0" fontId="4" fillId="4" borderId="48" xfId="0" applyFont="1" applyFill="1" applyBorder="1" applyAlignment="1">
      <alignment vertical="center" wrapText="1" readingOrder="1"/>
    </xf>
    <xf numFmtId="0" fontId="3" fillId="2" borderId="49" xfId="0" applyFont="1" applyFill="1" applyBorder="1" applyAlignment="1">
      <alignment horizontal="left" vertical="center" wrapText="1" readingOrder="1"/>
    </xf>
    <xf numFmtId="164" fontId="3" fillId="2" borderId="50" xfId="0" applyNumberFormat="1" applyFont="1" applyFill="1" applyBorder="1" applyAlignment="1">
      <alignment horizontal="right" vertical="center" wrapText="1" readingOrder="1"/>
    </xf>
    <xf numFmtId="0" fontId="3" fillId="2" borderId="51" xfId="0" applyFont="1" applyFill="1" applyBorder="1" applyAlignment="1">
      <alignment horizontal="right" vertical="center" wrapText="1" readingOrder="1"/>
    </xf>
    <xf numFmtId="0" fontId="3" fillId="2" borderId="51" xfId="0" applyFont="1" applyFill="1" applyBorder="1" applyAlignment="1">
      <alignment horizontal="left" vertical="center" wrapText="1" readingOrder="1"/>
    </xf>
    <xf numFmtId="164" fontId="3" fillId="2" borderId="51" xfId="0" applyNumberFormat="1" applyFont="1" applyFill="1" applyBorder="1" applyAlignment="1">
      <alignment horizontal="right" vertical="center" wrapText="1" readingOrder="1"/>
    </xf>
    <xf numFmtId="164" fontId="6" fillId="0" borderId="51" xfId="0" applyNumberFormat="1" applyFont="1" applyBorder="1" applyAlignment="1">
      <alignment vertical="center" wrapText="1" readingOrder="1"/>
    </xf>
    <xf numFmtId="3" fontId="3" fillId="4" borderId="51" xfId="0" applyNumberFormat="1" applyFont="1" applyFill="1" applyBorder="1" applyAlignment="1">
      <alignment horizontal="right" vertical="center" wrapText="1" readingOrder="1"/>
    </xf>
    <xf numFmtId="0" fontId="4" fillId="5" borderId="14" xfId="0" applyFont="1" applyFill="1" applyBorder="1" applyAlignment="1">
      <alignment horizontal="left" vertical="center" wrapText="1" readingOrder="1"/>
    </xf>
    <xf numFmtId="0" fontId="4" fillId="5" borderId="15" xfId="0" applyFont="1" applyFill="1" applyBorder="1" applyAlignment="1">
      <alignment vertical="center" wrapText="1" readingOrder="1"/>
    </xf>
    <xf numFmtId="164" fontId="4" fillId="5" borderId="15" xfId="0" applyNumberFormat="1" applyFont="1" applyFill="1" applyBorder="1" applyAlignment="1">
      <alignment horizontal="right" vertical="center" wrapText="1" readingOrder="1"/>
    </xf>
    <xf numFmtId="3" fontId="4" fillId="3" borderId="52" xfId="0" applyNumberFormat="1" applyFont="1" applyFill="1" applyBorder="1" applyAlignment="1">
      <alignment horizontal="right" vertical="center" wrapText="1" readingOrder="1"/>
    </xf>
    <xf numFmtId="164" fontId="4" fillId="3" borderId="53" xfId="0" applyNumberFormat="1" applyFont="1" applyFill="1" applyBorder="1" applyAlignment="1">
      <alignment horizontal="right" vertical="center" wrapText="1" readingOrder="1"/>
    </xf>
    <xf numFmtId="0" fontId="3" fillId="2" borderId="7" xfId="0" applyFont="1" applyFill="1" applyBorder="1" applyAlignment="1">
      <alignment horizontal="right" vertical="center" wrapText="1" readingOrder="1"/>
    </xf>
    <xf numFmtId="0" fontId="3" fillId="2" borderId="29" xfId="0" applyFont="1" applyFill="1" applyBorder="1" applyAlignment="1">
      <alignment horizontal="left" vertical="center" wrapText="1" readingOrder="1"/>
    </xf>
    <xf numFmtId="0" fontId="3" fillId="2" borderId="54" xfId="0" applyFont="1" applyFill="1" applyBorder="1" applyAlignment="1">
      <alignment horizontal="right" vertical="center" wrapText="1" readingOrder="1"/>
    </xf>
    <xf numFmtId="0" fontId="3" fillId="2" borderId="55" xfId="0" applyFont="1" applyFill="1" applyBorder="1" applyAlignment="1">
      <alignment horizontal="right" vertical="center" wrapText="1" readingOrder="1"/>
    </xf>
    <xf numFmtId="164" fontId="3" fillId="2" borderId="8" xfId="0" applyNumberFormat="1" applyFont="1" applyFill="1" applyBorder="1" applyAlignment="1">
      <alignment horizontal="right" vertical="center" wrapText="1" readingOrder="1"/>
    </xf>
    <xf numFmtId="0" fontId="3" fillId="2" borderId="8" xfId="0" applyFont="1" applyFill="1" applyBorder="1" applyAlignment="1">
      <alignment horizontal="right" vertical="center" wrapText="1" readingOrder="1"/>
    </xf>
    <xf numFmtId="164" fontId="6" fillId="0" borderId="19" xfId="0" applyNumberFormat="1" applyFont="1" applyBorder="1" applyAlignment="1">
      <alignment vertical="center" wrapText="1" readingOrder="1"/>
    </xf>
    <xf numFmtId="164" fontId="6" fillId="0" borderId="8" xfId="0" applyNumberFormat="1" applyFont="1" applyBorder="1" applyAlignment="1">
      <alignment horizontal="right" vertical="center" wrapText="1" readingOrder="1"/>
    </xf>
    <xf numFmtId="164" fontId="3" fillId="4" borderId="56" xfId="0" applyNumberFormat="1" applyFont="1" applyFill="1" applyBorder="1" applyAlignment="1">
      <alignment horizontal="right" vertical="center" wrapText="1" readingOrder="1"/>
    </xf>
    <xf numFmtId="164" fontId="3" fillId="4" borderId="57" xfId="0" applyNumberFormat="1" applyFont="1" applyFill="1" applyBorder="1" applyAlignment="1">
      <alignment horizontal="right" vertical="center" wrapText="1" readingOrder="1"/>
    </xf>
    <xf numFmtId="0" fontId="3" fillId="4" borderId="58" xfId="0" applyFont="1" applyFill="1" applyBorder="1" applyAlignment="1">
      <alignment horizontal="right" vertical="center" wrapText="1" readingOrder="1"/>
    </xf>
    <xf numFmtId="0" fontId="3" fillId="2" borderId="59" xfId="0" applyFont="1" applyFill="1" applyBorder="1" applyAlignment="1">
      <alignment vertical="center" wrapText="1" readingOrder="1"/>
    </xf>
    <xf numFmtId="164" fontId="3" fillId="4" borderId="60" xfId="0" applyNumberFormat="1" applyFont="1" applyFill="1" applyBorder="1" applyAlignment="1">
      <alignment horizontal="right" vertical="center" wrapText="1" readingOrder="1"/>
    </xf>
    <xf numFmtId="164" fontId="3" fillId="4" borderId="59" xfId="0" applyNumberFormat="1" applyFont="1" applyFill="1" applyBorder="1" applyAlignment="1">
      <alignment horizontal="right" vertical="center" wrapText="1" readingOrder="1"/>
    </xf>
    <xf numFmtId="164" fontId="3" fillId="4" borderId="61" xfId="0" applyNumberFormat="1" applyFont="1" applyFill="1" applyBorder="1" applyAlignment="1">
      <alignment horizontal="right" vertical="center" wrapText="1" readingOrder="1"/>
    </xf>
    <xf numFmtId="164" fontId="3" fillId="4" borderId="62" xfId="0" applyNumberFormat="1" applyFont="1" applyFill="1" applyBorder="1" applyAlignment="1">
      <alignment horizontal="right" vertical="center" wrapText="1" readingOrder="1"/>
    </xf>
    <xf numFmtId="164" fontId="4" fillId="5" borderId="53" xfId="0" applyNumberFormat="1" applyFont="1" applyFill="1" applyBorder="1" applyAlignment="1">
      <alignment horizontal="right" vertical="center" wrapText="1" readingOrder="1"/>
    </xf>
    <xf numFmtId="164" fontId="3" fillId="2" borderId="63" xfId="0" applyNumberFormat="1" applyFont="1" applyFill="1" applyBorder="1" applyAlignment="1">
      <alignment horizontal="right" vertical="center" wrapText="1" readingOrder="1"/>
    </xf>
    <xf numFmtId="164" fontId="3" fillId="2" borderId="64" xfId="0" applyNumberFormat="1" applyFont="1" applyFill="1" applyBorder="1" applyAlignment="1">
      <alignment horizontal="right" vertical="center" wrapText="1" readingOrder="1"/>
    </xf>
    <xf numFmtId="164" fontId="6" fillId="0" borderId="47" xfId="0" applyNumberFormat="1" applyFont="1" applyBorder="1" applyAlignment="1">
      <alignment vertical="center" wrapText="1" readingOrder="1"/>
    </xf>
    <xf numFmtId="164" fontId="3" fillId="2" borderId="38" xfId="0" applyNumberFormat="1" applyFont="1" applyFill="1" applyBorder="1" applyAlignment="1">
      <alignment horizontal="right" vertical="center" wrapText="1" readingOrder="1"/>
    </xf>
    <xf numFmtId="164" fontId="3" fillId="2" borderId="31" xfId="0" applyNumberFormat="1" applyFont="1" applyFill="1" applyBorder="1" applyAlignment="1">
      <alignment horizontal="right" vertical="center" wrapText="1" readingOrder="1"/>
    </xf>
    <xf numFmtId="164" fontId="3" fillId="0" borderId="34" xfId="0" applyNumberFormat="1" applyFont="1" applyBorder="1" applyAlignment="1">
      <alignment horizontal="right" vertical="center" wrapText="1" readingOrder="1"/>
    </xf>
    <xf numFmtId="164" fontId="3" fillId="0" borderId="30" xfId="0" applyNumberFormat="1" applyFont="1" applyBorder="1" applyAlignment="1">
      <alignment horizontal="right" vertical="center" wrapText="1" readingOrder="1"/>
    </xf>
    <xf numFmtId="164" fontId="4" fillId="4" borderId="17" xfId="0" applyNumberFormat="1" applyFont="1" applyFill="1" applyBorder="1" applyAlignment="1">
      <alignment horizontal="right" vertical="center" wrapText="1" readingOrder="1"/>
    </xf>
    <xf numFmtId="164" fontId="3" fillId="2" borderId="62" xfId="0" applyNumberFormat="1" applyFont="1" applyFill="1" applyBorder="1" applyAlignment="1">
      <alignment horizontal="right" vertical="center" wrapText="1" readingOrder="1"/>
    </xf>
    <xf numFmtId="164" fontId="3" fillId="2" borderId="66" xfId="0" applyNumberFormat="1" applyFont="1" applyFill="1" applyBorder="1" applyAlignment="1">
      <alignment horizontal="right" vertical="center" wrapText="1" readingOrder="1"/>
    </xf>
    <xf numFmtId="3" fontId="3" fillId="4" borderId="37" xfId="0" applyNumberFormat="1" applyFont="1" applyFill="1" applyBorder="1" applyAlignment="1">
      <alignment horizontal="right" vertical="center" wrapText="1" readingOrder="1"/>
    </xf>
    <xf numFmtId="3" fontId="3" fillId="4" borderId="38" xfId="0" applyNumberFormat="1" applyFont="1" applyFill="1" applyBorder="1" applyAlignment="1">
      <alignment horizontal="right" vertical="center" wrapText="1" readingOrder="1"/>
    </xf>
    <xf numFmtId="3" fontId="3" fillId="4" borderId="9" xfId="0" applyNumberFormat="1" applyFont="1" applyFill="1" applyBorder="1" applyAlignment="1">
      <alignment horizontal="right" vertical="center" wrapText="1" readingOrder="1"/>
    </xf>
    <xf numFmtId="3" fontId="3" fillId="2" borderId="37" xfId="0" applyNumberFormat="1" applyFont="1" applyFill="1" applyBorder="1" applyAlignment="1">
      <alignment horizontal="right" vertical="center" wrapText="1" readingOrder="1"/>
    </xf>
    <xf numFmtId="3" fontId="4" fillId="5" borderId="69" xfId="0" applyNumberFormat="1" applyFont="1" applyFill="1" applyBorder="1" applyAlignment="1">
      <alignment horizontal="right" vertical="center" wrapText="1" readingOrder="1"/>
    </xf>
    <xf numFmtId="0" fontId="0" fillId="0" borderId="38" xfId="0" applyBorder="1"/>
    <xf numFmtId="164" fontId="3" fillId="4" borderId="9" xfId="0" applyNumberFormat="1" applyFont="1" applyFill="1" applyBorder="1" applyAlignment="1">
      <alignment horizontal="right" vertical="center" wrapText="1" readingOrder="1"/>
    </xf>
    <xf numFmtId="0" fontId="1" fillId="2" borderId="38" xfId="0" applyFont="1" applyFill="1" applyBorder="1"/>
    <xf numFmtId="164" fontId="3" fillId="4" borderId="38" xfId="0" applyNumberFormat="1" applyFont="1" applyFill="1" applyBorder="1" applyAlignment="1">
      <alignment horizontal="right" vertical="center" wrapText="1" readingOrder="1"/>
    </xf>
    <xf numFmtId="164" fontId="3" fillId="2" borderId="70" xfId="0" applyNumberFormat="1" applyFont="1" applyFill="1" applyBorder="1" applyAlignment="1">
      <alignment horizontal="right" vertical="center" wrapText="1" readingOrder="1"/>
    </xf>
    <xf numFmtId="164" fontId="6" fillId="0" borderId="49" xfId="0" applyNumberFormat="1" applyFont="1" applyBorder="1" applyAlignment="1">
      <alignment vertical="center" wrapText="1" readingOrder="1"/>
    </xf>
    <xf numFmtId="164" fontId="3" fillId="2" borderId="37" xfId="0" applyNumberFormat="1" applyFont="1" applyFill="1" applyBorder="1" applyAlignment="1">
      <alignment horizontal="right" vertical="center" wrapText="1" readingOrder="1"/>
    </xf>
    <xf numFmtId="0" fontId="4" fillId="5" borderId="0" xfId="0" applyFont="1" applyFill="1" applyAlignment="1">
      <alignment horizontal="left" vertical="center" wrapText="1" readingOrder="1"/>
    </xf>
    <xf numFmtId="0" fontId="4" fillId="5" borderId="0" xfId="0" applyFont="1" applyFill="1" applyAlignment="1">
      <alignment vertical="center" wrapText="1" readingOrder="1"/>
    </xf>
    <xf numFmtId="164" fontId="4" fillId="5" borderId="0" xfId="0" applyNumberFormat="1" applyFont="1" applyFill="1" applyAlignment="1">
      <alignment horizontal="right" vertical="center" wrapText="1" readingOrder="1"/>
    </xf>
    <xf numFmtId="164" fontId="4" fillId="5" borderId="38" xfId="0" applyNumberFormat="1" applyFont="1" applyFill="1" applyBorder="1" applyAlignment="1">
      <alignment horizontal="right" vertical="center" wrapText="1" readingOrder="1"/>
    </xf>
    <xf numFmtId="3" fontId="4" fillId="5" borderId="0" xfId="0" applyNumberFormat="1" applyFont="1" applyFill="1" applyAlignment="1">
      <alignment horizontal="right" vertical="center" wrapText="1" readingOrder="1"/>
    </xf>
    <xf numFmtId="3" fontId="4" fillId="3" borderId="0" xfId="0" applyNumberFormat="1" applyFont="1" applyFill="1" applyAlignment="1">
      <alignment horizontal="right" vertical="center" wrapText="1" readingOrder="1"/>
    </xf>
    <xf numFmtId="0" fontId="4" fillId="2" borderId="0" xfId="0" applyFont="1" applyFill="1" applyAlignment="1">
      <alignment horizontal="left" vertical="center" wrapText="1" readingOrder="1"/>
    </xf>
    <xf numFmtId="0" fontId="4" fillId="2" borderId="0" xfId="0" applyFont="1" applyFill="1" applyAlignment="1">
      <alignment vertical="center" wrapText="1" readingOrder="1"/>
    </xf>
    <xf numFmtId="164" fontId="4" fillId="2" borderId="0" xfId="0" applyNumberFormat="1" applyFont="1" applyFill="1" applyAlignment="1">
      <alignment horizontal="right" vertical="center" wrapText="1" readingOrder="1"/>
    </xf>
    <xf numFmtId="3" fontId="4" fillId="2" borderId="0" xfId="0" applyNumberFormat="1" applyFont="1" applyFill="1" applyAlignment="1">
      <alignment horizontal="right" vertical="center" wrapText="1" readingOrder="1"/>
    </xf>
    <xf numFmtId="3" fontId="4" fillId="4" borderId="0" xfId="0" applyNumberFormat="1" applyFont="1" applyFill="1" applyAlignment="1">
      <alignment horizontal="right" vertical="center" wrapText="1" readingOrder="1"/>
    </xf>
    <xf numFmtId="0" fontId="4" fillId="0" borderId="0" xfId="0" applyFont="1" applyAlignment="1">
      <alignment horizontal="left" vertical="center" wrapText="1" readingOrder="1"/>
    </xf>
    <xf numFmtId="0" fontId="4" fillId="0" borderId="0" xfId="0" applyFont="1" applyAlignment="1">
      <alignment vertical="center" wrapText="1" readingOrder="1"/>
    </xf>
    <xf numFmtId="164" fontId="4" fillId="0" borderId="0" xfId="0" applyNumberFormat="1" applyFont="1" applyAlignment="1">
      <alignment horizontal="right" vertical="center" wrapText="1" readingOrder="1"/>
    </xf>
    <xf numFmtId="164" fontId="4" fillId="0" borderId="38" xfId="0" applyNumberFormat="1" applyFont="1" applyBorder="1" applyAlignment="1">
      <alignment horizontal="right" vertical="center" wrapText="1" readingOrder="1"/>
    </xf>
    <xf numFmtId="3" fontId="4" fillId="0" borderId="0" xfId="0" applyNumberFormat="1" applyFont="1" applyAlignment="1">
      <alignment horizontal="right" vertical="center" wrapText="1" readingOrder="1"/>
    </xf>
    <xf numFmtId="164" fontId="3" fillId="0" borderId="60" xfId="0" applyNumberFormat="1" applyFont="1" applyBorder="1" applyAlignment="1">
      <alignment horizontal="right" vertical="center" wrapText="1" readingOrder="1"/>
    </xf>
    <xf numFmtId="164" fontId="3" fillId="0" borderId="24" xfId="0" applyNumberFormat="1" applyFont="1" applyBorder="1" applyAlignment="1">
      <alignment horizontal="right" vertical="center" wrapText="1" readingOrder="1"/>
    </xf>
    <xf numFmtId="164" fontId="4" fillId="0" borderId="19" xfId="0" applyNumberFormat="1" applyFont="1" applyBorder="1" applyAlignment="1">
      <alignment horizontal="right" vertical="center" wrapText="1" readingOrder="1"/>
    </xf>
    <xf numFmtId="3" fontId="3" fillId="4" borderId="74" xfId="0" applyNumberFormat="1" applyFont="1" applyFill="1" applyBorder="1" applyAlignment="1">
      <alignment horizontal="right" vertical="center" wrapText="1" readingOrder="1"/>
    </xf>
    <xf numFmtId="0" fontId="4" fillId="3" borderId="11" xfId="0" applyFont="1" applyFill="1" applyBorder="1" applyAlignment="1">
      <alignment horizontal="center" vertical="center" wrapText="1" readingOrder="1"/>
    </xf>
    <xf numFmtId="0" fontId="4" fillId="3" borderId="12" xfId="0" applyFont="1" applyFill="1" applyBorder="1" applyAlignment="1">
      <alignment horizontal="center" vertical="center" wrapText="1" readingOrder="1"/>
    </xf>
    <xf numFmtId="0" fontId="4" fillId="3" borderId="68" xfId="0" applyFont="1" applyFill="1" applyBorder="1" applyAlignment="1">
      <alignment horizontal="center" vertical="center" wrapText="1" readingOrder="1"/>
    </xf>
    <xf numFmtId="0" fontId="4" fillId="3" borderId="13" xfId="0" applyFont="1" applyFill="1" applyBorder="1" applyAlignment="1">
      <alignment horizontal="center" vertical="center" wrapText="1" readingOrder="1"/>
    </xf>
    <xf numFmtId="0" fontId="3" fillId="2" borderId="59" xfId="0" applyFont="1" applyFill="1" applyBorder="1" applyAlignment="1">
      <alignment vertical="center" readingOrder="1"/>
    </xf>
    <xf numFmtId="0" fontId="3" fillId="2" borderId="30" xfId="0" applyFont="1" applyFill="1" applyBorder="1" applyAlignment="1">
      <alignment horizontal="right" vertical="center" wrapText="1" readingOrder="1"/>
    </xf>
    <xf numFmtId="164" fontId="3" fillId="0" borderId="39" xfId="0" applyNumberFormat="1" applyFont="1" applyBorder="1" applyAlignment="1">
      <alignment horizontal="right" vertical="center" wrapText="1" readingOrder="1"/>
    </xf>
    <xf numFmtId="164" fontId="3" fillId="4" borderId="22" xfId="0" applyNumberFormat="1" applyFont="1" applyFill="1" applyBorder="1" applyAlignment="1">
      <alignment horizontal="right" vertical="center" wrapText="1" readingOrder="1"/>
    </xf>
    <xf numFmtId="164" fontId="6" fillId="0" borderId="32" xfId="0" applyNumberFormat="1" applyFont="1" applyBorder="1" applyAlignment="1">
      <alignment vertical="center" wrapText="1" readingOrder="1"/>
    </xf>
    <xf numFmtId="164" fontId="3" fillId="2" borderId="77" xfId="0" applyNumberFormat="1" applyFont="1" applyFill="1" applyBorder="1" applyAlignment="1">
      <alignment horizontal="right" vertical="center" wrapText="1" readingOrder="1"/>
    </xf>
    <xf numFmtId="164" fontId="3" fillId="4" borderId="28" xfId="0" applyNumberFormat="1" applyFont="1" applyFill="1" applyBorder="1" applyAlignment="1">
      <alignment horizontal="right" vertical="center" wrapText="1" readingOrder="1"/>
    </xf>
    <xf numFmtId="164" fontId="3" fillId="4" borderId="78" xfId="0" applyNumberFormat="1" applyFont="1" applyFill="1" applyBorder="1" applyAlignment="1">
      <alignment horizontal="right" vertical="center" wrapText="1" readingOrder="1"/>
    </xf>
    <xf numFmtId="164" fontId="3" fillId="4" borderId="32" xfId="0" applyNumberFormat="1" applyFont="1" applyFill="1" applyBorder="1" applyAlignment="1">
      <alignment horizontal="right" vertical="center" wrapText="1" readingOrder="1"/>
    </xf>
    <xf numFmtId="164" fontId="0" fillId="0" borderId="0" xfId="0" applyNumberFormat="1"/>
    <xf numFmtId="0" fontId="4" fillId="3" borderId="14" xfId="0" applyFont="1" applyFill="1" applyBorder="1" applyAlignment="1">
      <alignment horizontal="left" vertical="center" wrapText="1" readingOrder="1"/>
    </xf>
    <xf numFmtId="0" fontId="4" fillId="3" borderId="6" xfId="0" applyFont="1" applyFill="1" applyBorder="1" applyAlignment="1">
      <alignment horizontal="center" vertical="center" wrapText="1" readingOrder="1"/>
    </xf>
    <xf numFmtId="164" fontId="3" fillId="2" borderId="9" xfId="0" applyNumberFormat="1" applyFont="1" applyFill="1" applyBorder="1" applyAlignment="1">
      <alignment horizontal="right" vertical="center" wrapText="1" readingOrder="1"/>
    </xf>
    <xf numFmtId="0" fontId="3" fillId="2" borderId="0" xfId="0" applyFont="1" applyFill="1" applyAlignment="1">
      <alignment horizontal="left" vertical="center" wrapText="1" readingOrder="1"/>
    </xf>
    <xf numFmtId="0" fontId="3" fillId="0" borderId="32" xfId="0" applyFont="1" applyBorder="1" applyAlignment="1">
      <alignment horizontal="right" vertical="center" wrapText="1" readingOrder="1"/>
    </xf>
    <xf numFmtId="0" fontId="3" fillId="0" borderId="23" xfId="0" applyFont="1" applyBorder="1" applyAlignment="1">
      <alignment vertical="center" wrapText="1" readingOrder="1"/>
    </xf>
    <xf numFmtId="164" fontId="3" fillId="0" borderId="28" xfId="0" applyNumberFormat="1" applyFont="1" applyBorder="1" applyAlignment="1">
      <alignment horizontal="right" vertical="center" wrapText="1" readingOrder="1"/>
    </xf>
    <xf numFmtId="164" fontId="3" fillId="0" borderId="35" xfId="0" applyNumberFormat="1" applyFont="1" applyBorder="1" applyAlignment="1">
      <alignment horizontal="right" vertical="center" wrapText="1" readingOrder="1"/>
    </xf>
    <xf numFmtId="164" fontId="3" fillId="0" borderId="70" xfId="0" applyNumberFormat="1" applyFont="1" applyBorder="1" applyAlignment="1">
      <alignment horizontal="right" vertical="center" wrapText="1" readingOrder="1"/>
    </xf>
    <xf numFmtId="164" fontId="3" fillId="0" borderId="32" xfId="0" applyNumberFormat="1" applyFont="1" applyBorder="1" applyAlignment="1">
      <alignment horizontal="right" vertical="center" wrapText="1" readingOrder="1"/>
    </xf>
    <xf numFmtId="164" fontId="3" fillId="0" borderId="22" xfId="0" applyNumberFormat="1" applyFont="1" applyBorder="1" applyAlignment="1">
      <alignment horizontal="right" vertical="center" wrapText="1" readingOrder="1"/>
    </xf>
    <xf numFmtId="0" fontId="3" fillId="0" borderId="40" xfId="0" applyFont="1" applyBorder="1" applyAlignment="1">
      <alignment horizontal="center" vertical="center" wrapText="1" readingOrder="1"/>
    </xf>
    <xf numFmtId="0" fontId="3" fillId="0" borderId="41" xfId="0" applyFont="1" applyBorder="1" applyAlignment="1">
      <alignment vertical="center" wrapText="1" readingOrder="1"/>
    </xf>
    <xf numFmtId="164" fontId="3" fillId="0" borderId="76" xfId="0" applyNumberFormat="1" applyFont="1" applyBorder="1" applyAlignment="1">
      <alignment horizontal="right" vertical="center" wrapText="1" readingOrder="1"/>
    </xf>
    <xf numFmtId="164" fontId="3" fillId="0" borderId="57" xfId="0" applyNumberFormat="1" applyFont="1" applyBorder="1" applyAlignment="1">
      <alignment horizontal="right" vertical="center" wrapText="1" readingOrder="1"/>
    </xf>
    <xf numFmtId="0" fontId="3" fillId="0" borderId="38" xfId="0" applyFont="1" applyBorder="1" applyAlignment="1">
      <alignment vertical="center" wrapText="1" readingOrder="1"/>
    </xf>
    <xf numFmtId="0" fontId="1" fillId="0" borderId="0" xfId="0" applyFont="1"/>
    <xf numFmtId="0" fontId="1" fillId="0" borderId="38" xfId="0" applyFont="1" applyBorder="1"/>
    <xf numFmtId="164" fontId="3" fillId="2" borderId="75" xfId="0" applyNumberFormat="1" applyFont="1" applyFill="1" applyBorder="1" applyAlignment="1">
      <alignment horizontal="right" vertical="center" wrapText="1" readingOrder="1"/>
    </xf>
    <xf numFmtId="164" fontId="3" fillId="2" borderId="80" xfId="0" applyNumberFormat="1" applyFont="1" applyFill="1" applyBorder="1" applyAlignment="1">
      <alignment horizontal="right" vertical="center" wrapText="1" readingOrder="1"/>
    </xf>
    <xf numFmtId="164" fontId="3" fillId="2" borderId="79" xfId="0" applyNumberFormat="1" applyFont="1" applyFill="1" applyBorder="1" applyAlignment="1">
      <alignment horizontal="right" vertical="center" wrapText="1" readingOrder="1"/>
    </xf>
    <xf numFmtId="164" fontId="3" fillId="2" borderId="81" xfId="0" applyNumberFormat="1" applyFont="1" applyFill="1" applyBorder="1" applyAlignment="1">
      <alignment horizontal="right" vertical="center" wrapText="1" readingOrder="1"/>
    </xf>
    <xf numFmtId="0" fontId="3" fillId="2" borderId="82" xfId="0" applyFont="1" applyFill="1" applyBorder="1" applyAlignment="1">
      <alignment horizontal="right" vertical="center" wrapText="1" readingOrder="1"/>
    </xf>
    <xf numFmtId="164" fontId="6" fillId="0" borderId="78" xfId="0" applyNumberFormat="1" applyFont="1" applyBorder="1" applyAlignment="1">
      <alignment vertical="center" wrapText="1" readingOrder="1"/>
    </xf>
    <xf numFmtId="164" fontId="4" fillId="0" borderId="6" xfId="0" applyNumberFormat="1" applyFont="1" applyBorder="1" applyAlignment="1">
      <alignment horizontal="right" vertical="center" wrapText="1" readingOrder="1"/>
    </xf>
    <xf numFmtId="164" fontId="3" fillId="0" borderId="27" xfId="0" applyNumberFormat="1" applyFont="1" applyBorder="1" applyAlignment="1">
      <alignment horizontal="right" vertical="center" wrapText="1" readingOrder="1"/>
    </xf>
    <xf numFmtId="164" fontId="3" fillId="0" borderId="36" xfId="0" applyNumberFormat="1" applyFont="1" applyBorder="1" applyAlignment="1">
      <alignment horizontal="right" vertical="center" wrapText="1" readingOrder="1"/>
    </xf>
    <xf numFmtId="0" fontId="3" fillId="0" borderId="35" xfId="0" applyFont="1" applyBorder="1" applyAlignment="1">
      <alignment horizontal="left" vertical="center" wrapText="1" readingOrder="1"/>
    </xf>
    <xf numFmtId="164" fontId="3" fillId="0" borderId="38" xfId="0" applyNumberFormat="1" applyFont="1" applyBorder="1" applyAlignment="1">
      <alignment horizontal="right" vertical="center" wrapText="1" readingOrder="1"/>
    </xf>
    <xf numFmtId="3" fontId="3" fillId="0" borderId="38" xfId="0" applyNumberFormat="1" applyFont="1" applyBorder="1" applyAlignment="1">
      <alignment horizontal="right" vertical="center" wrapText="1" readingOrder="1"/>
    </xf>
    <xf numFmtId="3" fontId="3" fillId="0" borderId="28" xfId="0" applyNumberFormat="1" applyFont="1" applyBorder="1" applyAlignment="1">
      <alignment horizontal="right" vertical="center" wrapText="1" readingOrder="1"/>
    </xf>
    <xf numFmtId="0" fontId="4" fillId="3" borderId="0" xfId="0" applyFont="1" applyFill="1" applyAlignment="1">
      <alignment horizontal="left" vertical="center" wrapText="1" readingOrder="1"/>
    </xf>
    <xf numFmtId="0" fontId="4" fillId="3" borderId="0" xfId="0" applyFont="1" applyFill="1" applyAlignment="1">
      <alignment vertical="center" wrapText="1" readingOrder="1"/>
    </xf>
    <xf numFmtId="164" fontId="4" fillId="3" borderId="0" xfId="0" applyNumberFormat="1" applyFont="1" applyFill="1" applyAlignment="1">
      <alignment horizontal="right" vertical="center" wrapText="1" readingOrder="1"/>
    </xf>
    <xf numFmtId="164" fontId="4" fillId="3" borderId="38" xfId="0" applyNumberFormat="1" applyFont="1" applyFill="1" applyBorder="1" applyAlignment="1">
      <alignment horizontal="right" vertical="center" wrapText="1" readingOrder="1"/>
    </xf>
    <xf numFmtId="0" fontId="5" fillId="2" borderId="0" xfId="0" applyFont="1" applyFill="1" applyAlignment="1">
      <alignment vertical="center" wrapText="1" readingOrder="1"/>
    </xf>
    <xf numFmtId="0" fontId="1" fillId="2" borderId="0" xfId="0" applyFont="1" applyFill="1" applyAlignment="1">
      <alignment vertical="top" wrapText="1"/>
    </xf>
    <xf numFmtId="0" fontId="9" fillId="3" borderId="71" xfId="0" applyFont="1" applyFill="1" applyBorder="1" applyAlignment="1">
      <alignment horizontal="center" vertical="center" wrapText="1" readingOrder="1"/>
    </xf>
    <xf numFmtId="0" fontId="9" fillId="3" borderId="72" xfId="0" applyFont="1" applyFill="1" applyBorder="1" applyAlignment="1">
      <alignment horizontal="center" vertical="center" wrapText="1" readingOrder="1"/>
    </xf>
    <xf numFmtId="0" fontId="9" fillId="3" borderId="73" xfId="0" applyFont="1" applyFill="1" applyBorder="1" applyAlignment="1">
      <alignment horizontal="center" vertical="center" wrapText="1" readingOrder="1"/>
    </xf>
    <xf numFmtId="0" fontId="9" fillId="3" borderId="7" xfId="0" applyFont="1" applyFill="1" applyBorder="1" applyAlignment="1">
      <alignment horizontal="center" vertical="center" wrapText="1" readingOrder="1"/>
    </xf>
    <xf numFmtId="0" fontId="9" fillId="3" borderId="8" xfId="0" applyFont="1" applyFill="1" applyBorder="1" applyAlignment="1">
      <alignment horizontal="center" vertical="center" wrapText="1" readingOrder="1"/>
    </xf>
    <xf numFmtId="0" fontId="9" fillId="3" borderId="9" xfId="0" applyFont="1" applyFill="1" applyBorder="1" applyAlignment="1">
      <alignment horizontal="center" vertical="center" wrapText="1" readingOrder="1"/>
    </xf>
    <xf numFmtId="0" fontId="4" fillId="2" borderId="16" xfId="0" applyFont="1" applyFill="1" applyBorder="1" applyAlignment="1">
      <alignment horizontal="left" vertical="center" wrapText="1" readingOrder="1"/>
    </xf>
    <xf numFmtId="0" fontId="1" fillId="2" borderId="16" xfId="0" applyFont="1" applyFill="1" applyBorder="1" applyAlignment="1">
      <alignment vertical="top" wrapText="1"/>
    </xf>
    <xf numFmtId="0" fontId="4" fillId="3" borderId="14" xfId="0" applyFont="1" applyFill="1" applyBorder="1" applyAlignment="1">
      <alignment horizontal="left" vertical="center" wrapText="1" readingOrder="1"/>
    </xf>
    <xf numFmtId="0" fontId="8" fillId="5" borderId="15" xfId="0" applyFont="1" applyFill="1" applyBorder="1" applyAlignment="1">
      <alignment vertical="top" wrapText="1"/>
    </xf>
    <xf numFmtId="0" fontId="4" fillId="3" borderId="2" xfId="0" applyFont="1" applyFill="1" applyBorder="1" applyAlignment="1">
      <alignment horizontal="center" vertical="center" wrapText="1" readingOrder="1"/>
    </xf>
    <xf numFmtId="0" fontId="4" fillId="3" borderId="5" xfId="0" applyFont="1" applyFill="1" applyBorder="1" applyAlignment="1">
      <alignment horizontal="center" vertical="center" wrapText="1" readingOrder="1"/>
    </xf>
    <xf numFmtId="0" fontId="4" fillId="3" borderId="3" xfId="0" applyFont="1" applyFill="1" applyBorder="1" applyAlignment="1">
      <alignment horizontal="center" vertical="center" wrapText="1" readingOrder="1"/>
    </xf>
    <xf numFmtId="0" fontId="4" fillId="3" borderId="6" xfId="0" applyFont="1" applyFill="1" applyBorder="1" applyAlignment="1">
      <alignment horizontal="center" vertical="center" wrapText="1" readingOrder="1"/>
    </xf>
    <xf numFmtId="0" fontId="4" fillId="3" borderId="65" xfId="0" applyFont="1" applyFill="1" applyBorder="1" applyAlignment="1">
      <alignment horizontal="center" vertical="center" wrapText="1" readingOrder="1"/>
    </xf>
    <xf numFmtId="0" fontId="4" fillId="3" borderId="31" xfId="0" applyFont="1" applyFill="1" applyBorder="1" applyAlignment="1">
      <alignment horizontal="center" vertical="center" wrapText="1" readingOrder="1"/>
    </xf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 vertical="center" wrapText="1" readingOrder="1"/>
    </xf>
    <xf numFmtId="0" fontId="4" fillId="3" borderId="67" xfId="0" applyFont="1" applyFill="1" applyBorder="1" applyAlignment="1">
      <alignment horizontal="center" vertical="center" wrapText="1" readingOrder="1"/>
    </xf>
    <xf numFmtId="0" fontId="4" fillId="3" borderId="37" xfId="0" applyFont="1" applyFill="1" applyBorder="1" applyAlignment="1">
      <alignment horizontal="center" vertical="center" wrapText="1" readingOrder="1"/>
    </xf>
    <xf numFmtId="0" fontId="4" fillId="3" borderId="4" xfId="0" applyFont="1" applyFill="1" applyBorder="1" applyAlignment="1">
      <alignment horizontal="center" vertical="center" wrapText="1" readingOrder="1"/>
    </xf>
    <xf numFmtId="0" fontId="4" fillId="3" borderId="10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00"/>
  <sheetViews>
    <sheetView tabSelected="1" workbookViewId="0">
      <selection activeCell="T10" sqref="T10"/>
    </sheetView>
  </sheetViews>
  <sheetFormatPr defaultRowHeight="15" x14ac:dyDescent="0.25"/>
  <cols>
    <col min="1" max="1" width="8.42578125" customWidth="1"/>
    <col min="2" max="2" width="31.28515625" customWidth="1"/>
    <col min="3" max="6" width="12.7109375" hidden="1" customWidth="1"/>
    <col min="7" max="14" width="12.7109375" customWidth="1"/>
    <col min="15" max="16" width="6.28515625" customWidth="1"/>
    <col min="17" max="17" width="9.140625" customWidth="1"/>
    <col min="19" max="19" width="11.85546875" bestFit="1" customWidth="1"/>
  </cols>
  <sheetData>
    <row r="1" spans="1:16" x14ac:dyDescent="0.25">
      <c r="A1" s="205" t="s">
        <v>0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</row>
    <row r="2" spans="1:16" ht="15.75" thickBot="1" x14ac:dyDescent="0.3">
      <c r="A2" s="206" t="s">
        <v>1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</row>
    <row r="3" spans="1:16" ht="15" customHeight="1" x14ac:dyDescent="0.25">
      <c r="A3" s="199" t="s">
        <v>2</v>
      </c>
      <c r="B3" s="201" t="s">
        <v>3</v>
      </c>
      <c r="C3" s="189" t="s">
        <v>159</v>
      </c>
      <c r="D3" s="190"/>
      <c r="E3" s="190"/>
      <c r="F3" s="190"/>
      <c r="G3" s="191"/>
      <c r="H3" s="203" t="s">
        <v>160</v>
      </c>
      <c r="I3" s="203" t="s">
        <v>4</v>
      </c>
      <c r="J3" s="207" t="s">
        <v>165</v>
      </c>
      <c r="K3" s="207"/>
      <c r="L3" s="207"/>
      <c r="M3" s="207"/>
      <c r="N3" s="207"/>
      <c r="O3" s="208" t="s">
        <v>5</v>
      </c>
      <c r="P3" s="210" t="s">
        <v>5</v>
      </c>
    </row>
    <row r="4" spans="1:16" ht="33.75" x14ac:dyDescent="0.25">
      <c r="A4" s="200"/>
      <c r="B4" s="202"/>
      <c r="C4" s="192"/>
      <c r="D4" s="193"/>
      <c r="E4" s="193"/>
      <c r="F4" s="193"/>
      <c r="G4" s="194"/>
      <c r="H4" s="204"/>
      <c r="I4" s="204"/>
      <c r="J4" s="153" t="s">
        <v>119</v>
      </c>
      <c r="K4" s="153" t="s">
        <v>120</v>
      </c>
      <c r="L4" s="153" t="s">
        <v>121</v>
      </c>
      <c r="M4" s="153" t="s">
        <v>122</v>
      </c>
      <c r="N4" s="153" t="s">
        <v>6</v>
      </c>
      <c r="O4" s="209"/>
      <c r="P4" s="211"/>
    </row>
    <row r="5" spans="1:16" ht="15" customHeight="1" thickBot="1" x14ac:dyDescent="0.3">
      <c r="A5" s="138" t="s">
        <v>7</v>
      </c>
      <c r="B5" s="139" t="s">
        <v>8</v>
      </c>
      <c r="C5" s="139">
        <v>6</v>
      </c>
      <c r="D5" s="139">
        <v>7</v>
      </c>
      <c r="E5" s="139">
        <v>8</v>
      </c>
      <c r="F5" s="139">
        <v>9</v>
      </c>
      <c r="G5" s="139">
        <v>3</v>
      </c>
      <c r="H5" s="139">
        <v>4</v>
      </c>
      <c r="I5" s="139">
        <v>5</v>
      </c>
      <c r="J5" s="139">
        <v>6</v>
      </c>
      <c r="K5" s="139">
        <v>7</v>
      </c>
      <c r="L5" s="139">
        <v>8</v>
      </c>
      <c r="M5" s="139">
        <v>9</v>
      </c>
      <c r="N5" s="139">
        <v>10</v>
      </c>
      <c r="O5" s="140" t="s">
        <v>9</v>
      </c>
      <c r="P5" s="141" t="s">
        <v>10</v>
      </c>
    </row>
    <row r="6" spans="1:16" ht="15.75" thickBot="1" x14ac:dyDescent="0.3">
      <c r="A6" s="187"/>
      <c r="B6" s="188"/>
      <c r="C6" s="188"/>
      <c r="D6" s="188"/>
      <c r="E6" s="188"/>
      <c r="F6" s="188"/>
      <c r="G6" s="188"/>
      <c r="H6" s="188"/>
      <c r="I6" s="188"/>
      <c r="N6" s="111"/>
    </row>
    <row r="7" spans="1:16" ht="15.75" thickBot="1" x14ac:dyDescent="0.3">
      <c r="A7" s="2" t="s">
        <v>11</v>
      </c>
      <c r="B7" s="3" t="s">
        <v>12</v>
      </c>
      <c r="C7" s="4">
        <f t="shared" ref="C7:F7" si="0">C9+C13+C17+C22+C28</f>
        <v>3977398825</v>
      </c>
      <c r="D7" s="4">
        <f t="shared" si="0"/>
        <v>0</v>
      </c>
      <c r="E7" s="4">
        <f t="shared" si="0"/>
        <v>1475000</v>
      </c>
      <c r="F7" s="4">
        <f t="shared" si="0"/>
        <v>0</v>
      </c>
      <c r="G7" s="4">
        <f>SUM(C7:F7)</f>
        <v>3978873825</v>
      </c>
      <c r="H7" s="4">
        <f t="shared" ref="H7:M7" si="1">H9+H13+H17+H22+H28</f>
        <v>2081829588</v>
      </c>
      <c r="I7" s="4">
        <f>I9+I13+I17+I22+I28</f>
        <v>864754517</v>
      </c>
      <c r="J7" s="4">
        <f t="shared" si="1"/>
        <v>4843603342</v>
      </c>
      <c r="K7" s="4">
        <f t="shared" si="1"/>
        <v>0</v>
      </c>
      <c r="L7" s="4">
        <f t="shared" si="1"/>
        <v>25000</v>
      </c>
      <c r="M7" s="4">
        <f t="shared" si="1"/>
        <v>0</v>
      </c>
      <c r="N7" s="4">
        <f>SUM(J7:M7)</f>
        <v>4843628342</v>
      </c>
      <c r="O7" s="110">
        <f>H7/G7*100</f>
        <v>52.322081060210543</v>
      </c>
      <c r="P7" s="77">
        <f>N7/G7*100</f>
        <v>121.73365014910971</v>
      </c>
    </row>
    <row r="8" spans="1:16" x14ac:dyDescent="0.25">
      <c r="A8" s="195"/>
      <c r="B8" s="196"/>
      <c r="C8" s="196"/>
      <c r="D8" s="196"/>
      <c r="E8" s="196"/>
      <c r="F8" s="196"/>
      <c r="G8" s="196"/>
      <c r="H8" s="196"/>
      <c r="I8" s="188"/>
      <c r="N8" s="111"/>
    </row>
    <row r="9" spans="1:16" ht="22.5" x14ac:dyDescent="0.25">
      <c r="A9" s="5">
        <v>711</v>
      </c>
      <c r="B9" s="6" t="s">
        <v>13</v>
      </c>
      <c r="C9" s="136">
        <f t="shared" ref="C9:F9" si="2">C10</f>
        <v>67036847</v>
      </c>
      <c r="D9" s="7">
        <f t="shared" si="2"/>
        <v>0</v>
      </c>
      <c r="E9" s="7">
        <f t="shared" si="2"/>
        <v>0</v>
      </c>
      <c r="F9" s="7">
        <f t="shared" si="2"/>
        <v>0</v>
      </c>
      <c r="G9" s="32">
        <f>SUM(C9:F9)</f>
        <v>67036847</v>
      </c>
      <c r="H9" s="10">
        <f t="shared" ref="H9:M9" si="3">H10</f>
        <v>47733354</v>
      </c>
      <c r="I9" s="10">
        <f t="shared" si="3"/>
        <v>16184544</v>
      </c>
      <c r="J9" s="136">
        <f t="shared" si="3"/>
        <v>83221391</v>
      </c>
      <c r="K9" s="7">
        <f t="shared" si="3"/>
        <v>0</v>
      </c>
      <c r="L9" s="7">
        <f t="shared" si="3"/>
        <v>0</v>
      </c>
      <c r="M9" s="7">
        <f t="shared" si="3"/>
        <v>0</v>
      </c>
      <c r="N9" s="32">
        <f>SUM(J9:M9)</f>
        <v>83221391</v>
      </c>
      <c r="O9" s="106">
        <f>H9/G9*100</f>
        <v>71.20465256965322</v>
      </c>
      <c r="P9" s="11">
        <f>N9/G9*100</f>
        <v>124.1427583848029</v>
      </c>
    </row>
    <row r="10" spans="1:16" ht="33.75" x14ac:dyDescent="0.25">
      <c r="A10" s="12">
        <v>7119</v>
      </c>
      <c r="B10" s="13" t="s">
        <v>14</v>
      </c>
      <c r="C10" s="135">
        <f>C11</f>
        <v>67036847</v>
      </c>
      <c r="D10" s="14">
        <f>D11</f>
        <v>0</v>
      </c>
      <c r="E10" s="14">
        <f>E11</f>
        <v>0</v>
      </c>
      <c r="F10" s="15">
        <v>0</v>
      </c>
      <c r="G10" s="105">
        <f>SUM(C10:F10)</f>
        <v>67036847</v>
      </c>
      <c r="H10" s="17">
        <f>H11</f>
        <v>47733354</v>
      </c>
      <c r="I10" s="17">
        <f>SUM(I11)</f>
        <v>16184544</v>
      </c>
      <c r="J10" s="135">
        <f>J11</f>
        <v>83221391</v>
      </c>
      <c r="K10" s="14">
        <f>K11</f>
        <v>0</v>
      </c>
      <c r="L10" s="14">
        <f>L11</f>
        <v>0</v>
      </c>
      <c r="M10" s="15">
        <v>0</v>
      </c>
      <c r="N10" s="105">
        <f>SUM(J10:M10)</f>
        <v>83221391</v>
      </c>
      <c r="O10" s="107">
        <f>H10/G10*100</f>
        <v>71.20465256965322</v>
      </c>
      <c r="P10" s="18">
        <f>N10/G10*100</f>
        <v>124.1427583848029</v>
      </c>
    </row>
    <row r="11" spans="1:16" ht="33.75" x14ac:dyDescent="0.25">
      <c r="A11" s="19">
        <v>711910</v>
      </c>
      <c r="B11" s="20" t="s">
        <v>14</v>
      </c>
      <c r="C11" s="102">
        <v>67036847</v>
      </c>
      <c r="D11" s="21">
        <v>0</v>
      </c>
      <c r="E11" s="21">
        <v>0</v>
      </c>
      <c r="F11" s="22">
        <v>0</v>
      </c>
      <c r="G11" s="112">
        <f>SUM(C11:F11)</f>
        <v>67036847</v>
      </c>
      <c r="H11" s="23">
        <v>47733354</v>
      </c>
      <c r="I11" s="23">
        <f>N11-G11</f>
        <v>16184544</v>
      </c>
      <c r="J11" s="102">
        <v>83221391</v>
      </c>
      <c r="K11" s="21">
        <v>0</v>
      </c>
      <c r="L11" s="21">
        <v>0</v>
      </c>
      <c r="M11" s="22">
        <v>0</v>
      </c>
      <c r="N11" s="112">
        <f>SUM(J11:M11)</f>
        <v>83221391</v>
      </c>
      <c r="O11" s="108">
        <f>H11/G11*100</f>
        <v>71.20465256965322</v>
      </c>
      <c r="P11" s="24">
        <f>N11/G11*100</f>
        <v>124.1427583848029</v>
      </c>
    </row>
    <row r="12" spans="1:16" x14ac:dyDescent="0.25">
      <c r="A12" s="1"/>
      <c r="B12" s="1"/>
      <c r="C12" s="1"/>
      <c r="D12" s="1"/>
      <c r="E12" s="1"/>
      <c r="F12" s="1"/>
      <c r="G12" s="113"/>
      <c r="H12" s="1"/>
      <c r="I12" s="1"/>
      <c r="J12" s="1"/>
      <c r="K12" s="1"/>
      <c r="L12" s="1"/>
      <c r="M12" s="1"/>
      <c r="N12" s="113"/>
      <c r="O12" s="1"/>
      <c r="P12" s="1"/>
    </row>
    <row r="13" spans="1:16" ht="22.5" x14ac:dyDescent="0.25">
      <c r="A13" s="5">
        <v>712</v>
      </c>
      <c r="B13" s="6" t="s">
        <v>134</v>
      </c>
      <c r="C13" s="136">
        <f t="shared" ref="C13:F13" si="4">C14</f>
        <v>2218985851</v>
      </c>
      <c r="D13" s="7">
        <f t="shared" si="4"/>
        <v>0</v>
      </c>
      <c r="E13" s="7">
        <f t="shared" si="4"/>
        <v>0</v>
      </c>
      <c r="F13" s="7">
        <f t="shared" si="4"/>
        <v>0</v>
      </c>
      <c r="G13" s="32">
        <f>SUM(C13:F13)</f>
        <v>2218985851</v>
      </c>
      <c r="H13" s="10">
        <f t="shared" ref="H13:M13" si="5">H14</f>
        <v>1181083898</v>
      </c>
      <c r="I13" s="10">
        <f t="shared" si="5"/>
        <v>464139563</v>
      </c>
      <c r="J13" s="136">
        <f t="shared" si="5"/>
        <v>2683125414</v>
      </c>
      <c r="K13" s="7">
        <f t="shared" si="5"/>
        <v>0</v>
      </c>
      <c r="L13" s="7">
        <f t="shared" si="5"/>
        <v>0</v>
      </c>
      <c r="M13" s="7">
        <f t="shared" si="5"/>
        <v>0</v>
      </c>
      <c r="N13" s="32">
        <f>SUM(J13:M13)</f>
        <v>2683125414</v>
      </c>
      <c r="O13" s="106">
        <f>H13/G13*100</f>
        <v>53.226292428486509</v>
      </c>
      <c r="P13" s="11">
        <f>N13/G13*100</f>
        <v>120.91674278999267</v>
      </c>
    </row>
    <row r="14" spans="1:16" ht="22.5" x14ac:dyDescent="0.25">
      <c r="A14" s="12">
        <v>7121</v>
      </c>
      <c r="B14" s="13" t="s">
        <v>134</v>
      </c>
      <c r="C14" s="135">
        <f>C15</f>
        <v>2218985851</v>
      </c>
      <c r="D14" s="14">
        <f>D15</f>
        <v>0</v>
      </c>
      <c r="E14" s="14">
        <f>E15</f>
        <v>0</v>
      </c>
      <c r="F14" s="15">
        <v>0</v>
      </c>
      <c r="G14" s="105">
        <f>SUM(C14:F14)</f>
        <v>2218985851</v>
      </c>
      <c r="H14" s="17">
        <f>H15</f>
        <v>1181083898</v>
      </c>
      <c r="I14" s="17">
        <f>SUM(I15)</f>
        <v>464139563</v>
      </c>
      <c r="J14" s="135">
        <f>J15</f>
        <v>2683125414</v>
      </c>
      <c r="K14" s="14">
        <f>K15</f>
        <v>0</v>
      </c>
      <c r="L14" s="14">
        <f>L15</f>
        <v>0</v>
      </c>
      <c r="M14" s="15">
        <v>0</v>
      </c>
      <c r="N14" s="105">
        <f>SUM(J14:M14)</f>
        <v>2683125414</v>
      </c>
      <c r="O14" s="107">
        <f>H14/G14*100</f>
        <v>53.226292428486509</v>
      </c>
      <c r="P14" s="18">
        <f>N14/G14*100</f>
        <v>120.91674278999267</v>
      </c>
    </row>
    <row r="15" spans="1:16" ht="22.5" x14ac:dyDescent="0.25">
      <c r="A15" s="19">
        <v>712100</v>
      </c>
      <c r="B15" s="20" t="s">
        <v>134</v>
      </c>
      <c r="C15" s="63">
        <v>2218985851</v>
      </c>
      <c r="D15" s="21">
        <v>0</v>
      </c>
      <c r="E15" s="21">
        <v>0</v>
      </c>
      <c r="F15" s="22">
        <v>0</v>
      </c>
      <c r="G15" s="112">
        <f>SUM(C15:F15)</f>
        <v>2218985851</v>
      </c>
      <c r="H15" s="23">
        <v>1181083898</v>
      </c>
      <c r="I15" s="23">
        <f>N15-G15</f>
        <v>464139563</v>
      </c>
      <c r="J15" s="63">
        <v>2683125414</v>
      </c>
      <c r="K15" s="21">
        <v>0</v>
      </c>
      <c r="L15" s="21">
        <v>0</v>
      </c>
      <c r="M15" s="22">
        <v>0</v>
      </c>
      <c r="N15" s="112">
        <f>SUM(J15:M15)</f>
        <v>2683125414</v>
      </c>
      <c r="O15" s="108">
        <f>H15/G15*100</f>
        <v>53.226292428486509</v>
      </c>
      <c r="P15" s="24">
        <f>N15/G15*100</f>
        <v>120.91674278999267</v>
      </c>
    </row>
    <row r="16" spans="1:16" x14ac:dyDescent="0.25">
      <c r="A16" s="1"/>
      <c r="B16" s="1"/>
      <c r="C16" s="1"/>
      <c r="D16" s="1"/>
      <c r="E16" s="1"/>
      <c r="F16" s="1"/>
      <c r="G16" s="113"/>
      <c r="H16" s="1"/>
      <c r="I16" s="1"/>
      <c r="J16" s="1"/>
      <c r="K16" s="1"/>
      <c r="L16" s="1"/>
      <c r="M16" s="1"/>
      <c r="N16" s="113"/>
      <c r="O16" s="1"/>
      <c r="P16" s="1"/>
    </row>
    <row r="17" spans="1:16" ht="22.5" x14ac:dyDescent="0.25">
      <c r="A17" s="5">
        <v>717</v>
      </c>
      <c r="B17" s="6" t="s">
        <v>123</v>
      </c>
      <c r="C17" s="136">
        <f>C18</f>
        <v>1691373127</v>
      </c>
      <c r="D17" s="8">
        <f>D18</f>
        <v>0</v>
      </c>
      <c r="E17" s="8">
        <f>E18</f>
        <v>1450000</v>
      </c>
      <c r="F17" s="9">
        <v>0</v>
      </c>
      <c r="G17" s="32">
        <f>SUM(C17:F17)</f>
        <v>1692823127</v>
      </c>
      <c r="H17" s="176">
        <f>H18</f>
        <v>852982868</v>
      </c>
      <c r="I17" s="10">
        <f>I18</f>
        <v>384403410</v>
      </c>
      <c r="J17" s="136">
        <f>J18</f>
        <v>2077226537</v>
      </c>
      <c r="K17" s="8">
        <f>K18</f>
        <v>0</v>
      </c>
      <c r="L17" s="8">
        <f>L18</f>
        <v>0</v>
      </c>
      <c r="M17" s="9">
        <v>0</v>
      </c>
      <c r="N17" s="32">
        <f>SUM(J17:M17)</f>
        <v>2077226537</v>
      </c>
      <c r="O17" s="106">
        <f>H17/G17*100</f>
        <v>50.388186125011515</v>
      </c>
      <c r="P17" s="11">
        <f>N17/G17*100</f>
        <v>122.70783071597296</v>
      </c>
    </row>
    <row r="18" spans="1:16" ht="22.5" x14ac:dyDescent="0.25">
      <c r="A18" s="12">
        <v>7171</v>
      </c>
      <c r="B18" s="13" t="s">
        <v>123</v>
      </c>
      <c r="C18" s="135">
        <f>C19+C20</f>
        <v>1691373127</v>
      </c>
      <c r="D18" s="14">
        <f>D19+D20</f>
        <v>0</v>
      </c>
      <c r="E18" s="14">
        <f>E19+E20</f>
        <v>1450000</v>
      </c>
      <c r="F18" s="15">
        <v>0</v>
      </c>
      <c r="G18" s="105">
        <f>SUM(C18:F18)</f>
        <v>1692823127</v>
      </c>
      <c r="H18" s="177">
        <f>SUM(H19:H20)</f>
        <v>852982868</v>
      </c>
      <c r="I18" s="17">
        <f>I19+I20</f>
        <v>384403410</v>
      </c>
      <c r="J18" s="135">
        <f>J19+J20</f>
        <v>2077226537</v>
      </c>
      <c r="K18" s="14">
        <f>K19+K20</f>
        <v>0</v>
      </c>
      <c r="L18" s="14">
        <f>L19+L20</f>
        <v>0</v>
      </c>
      <c r="M18" s="15">
        <v>0</v>
      </c>
      <c r="N18" s="105">
        <f>SUM(J18:M18)</f>
        <v>2077226537</v>
      </c>
      <c r="O18" s="107">
        <f>H17/G17*100</f>
        <v>50.388186125011515</v>
      </c>
      <c r="P18" s="18">
        <f>N18/G18*100</f>
        <v>122.70783071597296</v>
      </c>
    </row>
    <row r="19" spans="1:16" ht="22.5" x14ac:dyDescent="0.25">
      <c r="A19" s="25">
        <v>717111</v>
      </c>
      <c r="B19" s="26" t="s">
        <v>15</v>
      </c>
      <c r="C19" s="101">
        <v>1149339008</v>
      </c>
      <c r="D19" s="27">
        <v>0</v>
      </c>
      <c r="E19" s="27">
        <v>1450000</v>
      </c>
      <c r="F19" s="28">
        <v>0</v>
      </c>
      <c r="G19" s="114">
        <f>SUM(C19:F19)</f>
        <v>1150789008</v>
      </c>
      <c r="H19" s="30">
        <v>623372868</v>
      </c>
      <c r="I19" s="30">
        <f>N19-G19</f>
        <v>87038481</v>
      </c>
      <c r="J19" s="101">
        <v>1237827489</v>
      </c>
      <c r="K19" s="27">
        <v>0</v>
      </c>
      <c r="L19" s="27">
        <v>0</v>
      </c>
      <c r="M19" s="28">
        <v>0</v>
      </c>
      <c r="N19" s="114">
        <f>SUM(J19:M19)</f>
        <v>1237827489</v>
      </c>
      <c r="O19" s="107">
        <f>H18/G18*100</f>
        <v>50.388186125011515</v>
      </c>
      <c r="P19" s="18">
        <f>N19/G19*100</f>
        <v>107.56337438009314</v>
      </c>
    </row>
    <row r="20" spans="1:16" ht="22.5" x14ac:dyDescent="0.25">
      <c r="A20" s="19">
        <v>717112</v>
      </c>
      <c r="B20" s="20" t="s">
        <v>16</v>
      </c>
      <c r="C20" s="102">
        <v>542034119</v>
      </c>
      <c r="D20" s="21">
        <v>0</v>
      </c>
      <c r="E20" s="21">
        <v>0</v>
      </c>
      <c r="F20" s="22">
        <v>0</v>
      </c>
      <c r="G20" s="112">
        <f>SUM(C20:F20)</f>
        <v>542034119</v>
      </c>
      <c r="H20" s="178">
        <v>229610000</v>
      </c>
      <c r="I20" s="31">
        <f>N20-G20</f>
        <v>297364929</v>
      </c>
      <c r="J20" s="102">
        <v>839399048</v>
      </c>
      <c r="K20" s="21">
        <v>0</v>
      </c>
      <c r="L20" s="21">
        <v>0</v>
      </c>
      <c r="M20" s="22">
        <v>0</v>
      </c>
      <c r="N20" s="112">
        <f>SUM(J20:M20)</f>
        <v>839399048</v>
      </c>
      <c r="O20" s="24">
        <f>H19/G19*100</f>
        <v>54.169171209184853</v>
      </c>
      <c r="P20" s="24">
        <f>N20/G20*100</f>
        <v>154.86092453895876</v>
      </c>
    </row>
    <row r="21" spans="1:16" x14ac:dyDescent="0.25">
      <c r="A21" s="1"/>
      <c r="B21" s="1"/>
      <c r="C21" s="1"/>
      <c r="D21" s="1"/>
      <c r="E21" s="1"/>
      <c r="F21" s="1"/>
      <c r="G21" s="113"/>
      <c r="H21" s="1"/>
      <c r="I21" s="1"/>
      <c r="J21" s="1"/>
      <c r="K21" s="1"/>
      <c r="L21" s="1"/>
      <c r="M21" s="1"/>
      <c r="N21" s="113"/>
      <c r="O21" s="1"/>
      <c r="P21" s="1"/>
    </row>
    <row r="22" spans="1:16" x14ac:dyDescent="0.25">
      <c r="A22" s="5">
        <v>719</v>
      </c>
      <c r="B22" s="6" t="s">
        <v>17</v>
      </c>
      <c r="C22" s="7">
        <f t="shared" ref="C22:F22" si="6">C23</f>
        <v>2000</v>
      </c>
      <c r="D22" s="7">
        <f t="shared" si="6"/>
        <v>0</v>
      </c>
      <c r="E22" s="7">
        <f t="shared" si="6"/>
        <v>25000</v>
      </c>
      <c r="F22" s="32">
        <f t="shared" si="6"/>
        <v>0</v>
      </c>
      <c r="G22" s="32">
        <f>SUM(C22:F22)</f>
        <v>27000</v>
      </c>
      <c r="H22" s="10">
        <f t="shared" ref="H22:M22" si="7">H23</f>
        <v>7203</v>
      </c>
      <c r="I22" s="10">
        <f t="shared" si="7"/>
        <v>-2000</v>
      </c>
      <c r="J22" s="7">
        <f t="shared" si="7"/>
        <v>0</v>
      </c>
      <c r="K22" s="7">
        <f t="shared" si="7"/>
        <v>0</v>
      </c>
      <c r="L22" s="7">
        <f t="shared" si="7"/>
        <v>25000</v>
      </c>
      <c r="M22" s="32">
        <f t="shared" si="7"/>
        <v>0</v>
      </c>
      <c r="N22" s="32">
        <f>SUM(J22:M22)</f>
        <v>25000</v>
      </c>
      <c r="O22" s="109">
        <f>H22/G22*100</f>
        <v>26.677777777777777</v>
      </c>
      <c r="P22" s="33">
        <f>N22/G22*100</f>
        <v>92.592592592592595</v>
      </c>
    </row>
    <row r="23" spans="1:16" x14ac:dyDescent="0.25">
      <c r="A23" s="12">
        <v>7191</v>
      </c>
      <c r="B23" s="13" t="s">
        <v>17</v>
      </c>
      <c r="C23" s="14">
        <f>C24+C25+C26</f>
        <v>2000</v>
      </c>
      <c r="D23" s="14">
        <f>D24+D25+D26</f>
        <v>0</v>
      </c>
      <c r="E23" s="14">
        <f>E24+E25+E26</f>
        <v>25000</v>
      </c>
      <c r="F23" s="15">
        <f>F24+F25+F26</f>
        <v>0</v>
      </c>
      <c r="G23" s="105">
        <f>SUM(C23:F23)</f>
        <v>27000</v>
      </c>
      <c r="H23" s="17">
        <f>SUM(H24:H26)</f>
        <v>7203</v>
      </c>
      <c r="I23" s="17">
        <f>SUM(I24:I26)</f>
        <v>-2000</v>
      </c>
      <c r="J23" s="14">
        <f>J24+J25+J26</f>
        <v>0</v>
      </c>
      <c r="K23" s="14">
        <f>K24+K25+K26</f>
        <v>0</v>
      </c>
      <c r="L23" s="14">
        <f>L24+L25+L26</f>
        <v>25000</v>
      </c>
      <c r="M23" s="15">
        <f>M24+M25+M26</f>
        <v>0</v>
      </c>
      <c r="N23" s="105">
        <f>SUM(J23:M23)</f>
        <v>25000</v>
      </c>
      <c r="O23" s="107">
        <f>H22/G22*100</f>
        <v>26.677777777777777</v>
      </c>
      <c r="P23" s="18">
        <f>N23/G23*100</f>
        <v>92.592592592592595</v>
      </c>
    </row>
    <row r="24" spans="1:16" ht="15" hidden="1" customHeight="1" x14ac:dyDescent="0.25">
      <c r="A24" s="25">
        <v>719110</v>
      </c>
      <c r="B24" s="34" t="s">
        <v>17</v>
      </c>
      <c r="C24" s="27">
        <v>0</v>
      </c>
      <c r="D24" s="27">
        <v>0</v>
      </c>
      <c r="E24" s="27">
        <v>0</v>
      </c>
      <c r="F24" s="28">
        <v>0</v>
      </c>
      <c r="G24" s="114">
        <f>SUM(C24:F24)</f>
        <v>0</v>
      </c>
      <c r="H24" s="35">
        <v>0</v>
      </c>
      <c r="I24" s="30">
        <f>N24-G24</f>
        <v>0</v>
      </c>
      <c r="J24" s="27">
        <v>0</v>
      </c>
      <c r="K24" s="27">
        <v>0</v>
      </c>
      <c r="L24" s="27">
        <v>0</v>
      </c>
      <c r="M24" s="28">
        <v>0</v>
      </c>
      <c r="N24" s="114">
        <f>SUM(J24:M24)</f>
        <v>0</v>
      </c>
      <c r="O24" s="107">
        <f>H23/G23*100</f>
        <v>26.677777777777777</v>
      </c>
      <c r="P24" s="18">
        <v>0</v>
      </c>
    </row>
    <row r="25" spans="1:16" ht="33.75" x14ac:dyDescent="0.25">
      <c r="A25" s="25">
        <v>719114</v>
      </c>
      <c r="B25" s="34" t="s">
        <v>18</v>
      </c>
      <c r="C25" s="27">
        <v>0</v>
      </c>
      <c r="D25" s="27">
        <v>0</v>
      </c>
      <c r="E25" s="101">
        <v>25000</v>
      </c>
      <c r="F25" s="28">
        <v>0</v>
      </c>
      <c r="G25" s="114">
        <f>SUM(C25:F25)</f>
        <v>25000</v>
      </c>
      <c r="H25" s="35">
        <v>6038</v>
      </c>
      <c r="I25" s="35">
        <f>N25-G25</f>
        <v>-4000</v>
      </c>
      <c r="J25" s="27">
        <v>0</v>
      </c>
      <c r="K25" s="27">
        <v>0</v>
      </c>
      <c r="L25" s="101">
        <v>21000</v>
      </c>
      <c r="M25" s="28">
        <v>0</v>
      </c>
      <c r="N25" s="114">
        <f>SUM(J25:M25)</f>
        <v>21000</v>
      </c>
      <c r="O25" s="107">
        <f>H25/G25*100</f>
        <v>24.152000000000001</v>
      </c>
      <c r="P25" s="18">
        <f>N25/G25*100</f>
        <v>84</v>
      </c>
    </row>
    <row r="26" spans="1:16" ht="45" x14ac:dyDescent="0.25">
      <c r="A26" s="19">
        <v>719115</v>
      </c>
      <c r="B26" s="20" t="s">
        <v>19</v>
      </c>
      <c r="C26" s="21">
        <v>2000</v>
      </c>
      <c r="D26" s="21">
        <v>0</v>
      </c>
      <c r="E26" s="102">
        <v>0</v>
      </c>
      <c r="F26" s="22">
        <v>0</v>
      </c>
      <c r="G26" s="112">
        <f>SUM(C26:F26)</f>
        <v>2000</v>
      </c>
      <c r="H26" s="31">
        <v>1165</v>
      </c>
      <c r="I26" s="31">
        <f>N26-G26</f>
        <v>2000</v>
      </c>
      <c r="J26" s="21">
        <v>0</v>
      </c>
      <c r="K26" s="21">
        <v>0</v>
      </c>
      <c r="L26" s="102">
        <v>4000</v>
      </c>
      <c r="M26" s="22">
        <v>0</v>
      </c>
      <c r="N26" s="112">
        <f>SUM(J26:M26)</f>
        <v>4000</v>
      </c>
      <c r="O26" s="24">
        <f>H25/G25*100</f>
        <v>24.152000000000001</v>
      </c>
      <c r="P26" s="24">
        <v>0</v>
      </c>
    </row>
    <row r="27" spans="1:16" x14ac:dyDescent="0.25">
      <c r="A27" s="36"/>
      <c r="B27" s="37"/>
      <c r="C27" s="29"/>
      <c r="D27" s="29"/>
      <c r="E27" s="29"/>
      <c r="F27" s="29"/>
      <c r="G27" s="114"/>
      <c r="H27" s="38"/>
      <c r="I27" s="38"/>
      <c r="J27" s="29"/>
      <c r="K27" s="29"/>
      <c r="L27" s="29"/>
      <c r="M27" s="29"/>
      <c r="N27" s="114"/>
      <c r="O27" s="39"/>
      <c r="P27" s="40"/>
    </row>
    <row r="28" spans="1:16" x14ac:dyDescent="0.25">
      <c r="A28" s="5">
        <v>777</v>
      </c>
      <c r="B28" s="41" t="s">
        <v>20</v>
      </c>
      <c r="C28" s="7">
        <f t="shared" ref="C28:F29" si="8">C29</f>
        <v>1000</v>
      </c>
      <c r="D28" s="7">
        <f t="shared" si="8"/>
        <v>0</v>
      </c>
      <c r="E28" s="7">
        <f t="shared" si="8"/>
        <v>0</v>
      </c>
      <c r="F28" s="32">
        <f t="shared" si="8"/>
        <v>0</v>
      </c>
      <c r="G28" s="32">
        <f>SUM(C28:F28)</f>
        <v>1000</v>
      </c>
      <c r="H28" s="10">
        <f>H29</f>
        <v>22265</v>
      </c>
      <c r="I28" s="10">
        <f>I29</f>
        <v>29000</v>
      </c>
      <c r="J28" s="7">
        <f t="shared" ref="J28:M29" si="9">J29</f>
        <v>30000</v>
      </c>
      <c r="K28" s="7">
        <f t="shared" si="9"/>
        <v>0</v>
      </c>
      <c r="L28" s="7">
        <f t="shared" si="9"/>
        <v>0</v>
      </c>
      <c r="M28" s="32">
        <f t="shared" si="9"/>
        <v>0</v>
      </c>
      <c r="N28" s="32">
        <f>SUM(J28:M28)</f>
        <v>30000</v>
      </c>
      <c r="O28" s="106">
        <f>H28/G28*100</f>
        <v>2226.5</v>
      </c>
      <c r="P28" s="11">
        <f>N28/G28*100</f>
        <v>3000</v>
      </c>
    </row>
    <row r="29" spans="1:16" x14ac:dyDescent="0.25">
      <c r="A29" s="12">
        <v>7777</v>
      </c>
      <c r="B29" s="13" t="s">
        <v>20</v>
      </c>
      <c r="C29" s="14">
        <f>C30</f>
        <v>1000</v>
      </c>
      <c r="D29" s="14">
        <f t="shared" si="8"/>
        <v>0</v>
      </c>
      <c r="E29" s="14">
        <f t="shared" si="8"/>
        <v>0</v>
      </c>
      <c r="F29" s="15">
        <f t="shared" si="8"/>
        <v>0</v>
      </c>
      <c r="G29" s="105">
        <f>SUM(C29:F29)</f>
        <v>1000</v>
      </c>
      <c r="H29" s="17">
        <f>SUM(H30:H30)</f>
        <v>22265</v>
      </c>
      <c r="I29" s="17">
        <f>SUM(I30:I30)</f>
        <v>29000</v>
      </c>
      <c r="J29" s="14">
        <f>J30</f>
        <v>30000</v>
      </c>
      <c r="K29" s="14">
        <f t="shared" si="9"/>
        <v>0</v>
      </c>
      <c r="L29" s="14">
        <f t="shared" si="9"/>
        <v>0</v>
      </c>
      <c r="M29" s="15">
        <f t="shared" si="9"/>
        <v>0</v>
      </c>
      <c r="N29" s="105">
        <f>SUM(J29:M29)</f>
        <v>30000</v>
      </c>
      <c r="O29" s="107">
        <f>H28/G28*100</f>
        <v>2226.5</v>
      </c>
      <c r="P29" s="18">
        <f>N29/G29*100</f>
        <v>3000</v>
      </c>
    </row>
    <row r="30" spans="1:16" x14ac:dyDescent="0.25">
      <c r="A30" s="19">
        <v>777770</v>
      </c>
      <c r="B30" s="42" t="s">
        <v>20</v>
      </c>
      <c r="C30" s="21">
        <v>1000</v>
      </c>
      <c r="D30" s="21">
        <v>0</v>
      </c>
      <c r="E30" s="21">
        <v>0</v>
      </c>
      <c r="F30" s="22">
        <v>0</v>
      </c>
      <c r="G30" s="112">
        <f>SUM(C30:F30)</f>
        <v>1000</v>
      </c>
      <c r="H30" s="31">
        <v>22265</v>
      </c>
      <c r="I30" s="23">
        <f>N30-G30</f>
        <v>29000</v>
      </c>
      <c r="J30" s="21">
        <v>30000</v>
      </c>
      <c r="K30" s="21">
        <v>0</v>
      </c>
      <c r="L30" s="21">
        <v>0</v>
      </c>
      <c r="M30" s="22">
        <v>0</v>
      </c>
      <c r="N30" s="112">
        <f>SUM(J30:M30)</f>
        <v>30000</v>
      </c>
      <c r="O30" s="24">
        <f>H29/G29*100</f>
        <v>2226.5</v>
      </c>
      <c r="P30" s="24">
        <v>0</v>
      </c>
    </row>
    <row r="31" spans="1:16" ht="15.75" thickBot="1" x14ac:dyDescent="0.3">
      <c r="A31" s="1"/>
      <c r="B31" s="1"/>
      <c r="C31" s="1"/>
      <c r="D31" s="1"/>
      <c r="E31" s="1"/>
      <c r="F31" s="1"/>
      <c r="G31" s="113"/>
      <c r="H31" s="1"/>
      <c r="I31" s="1"/>
      <c r="J31" s="1"/>
      <c r="K31" s="1"/>
      <c r="L31" s="1"/>
      <c r="M31" s="1"/>
      <c r="N31" s="113"/>
      <c r="O31" s="1"/>
      <c r="P31" s="1"/>
    </row>
    <row r="32" spans="1:16" ht="15.75" thickBot="1" x14ac:dyDescent="0.3">
      <c r="A32" s="152">
        <v>72</v>
      </c>
      <c r="B32" s="3" t="s">
        <v>21</v>
      </c>
      <c r="C32" s="4">
        <f>SUM(C34+C67+C133)</f>
        <v>437420118</v>
      </c>
      <c r="D32" s="4">
        <f>SUM(D34+D67+D133)</f>
        <v>338000</v>
      </c>
      <c r="E32" s="4">
        <f>SUM(E34+E67+E133)</f>
        <v>50364319</v>
      </c>
      <c r="F32" s="4">
        <f>SUM(F34+F67+F133)</f>
        <v>0</v>
      </c>
      <c r="G32" s="4">
        <f>SUM(C32:F32)</f>
        <v>488122437</v>
      </c>
      <c r="H32" s="4">
        <f>H34+H67+H133</f>
        <v>189886113</v>
      </c>
      <c r="I32" s="4">
        <f>I34+I67+I133</f>
        <v>28536438</v>
      </c>
      <c r="J32" s="4">
        <f>SUM(J34+J67+J133)</f>
        <v>470650380</v>
      </c>
      <c r="K32" s="4">
        <f>SUM(K34+K67+K133)</f>
        <v>335000</v>
      </c>
      <c r="L32" s="4">
        <f>SUM(L34+L67+L133)</f>
        <v>45673495</v>
      </c>
      <c r="M32" s="4">
        <f>SUM(M34+M67+M133)</f>
        <v>0</v>
      </c>
      <c r="N32" s="4">
        <f>SUM(J32:M32)</f>
        <v>516658875</v>
      </c>
      <c r="O32" s="110">
        <f>H32/G32*100</f>
        <v>38.901328561546947</v>
      </c>
      <c r="P32" s="77">
        <f>N32/G32*100</f>
        <v>105.84616396152262</v>
      </c>
    </row>
    <row r="33" spans="1:16" x14ac:dyDescent="0.25">
      <c r="A33" s="1"/>
      <c r="B33" s="1"/>
      <c r="C33" s="1"/>
      <c r="D33" s="1"/>
      <c r="E33" s="1"/>
      <c r="F33" s="1"/>
      <c r="G33" s="113"/>
      <c r="H33" s="1"/>
      <c r="I33" s="1"/>
      <c r="J33" s="1"/>
      <c r="K33" s="1"/>
      <c r="L33" s="1"/>
      <c r="M33" s="1"/>
      <c r="N33" s="113"/>
      <c r="O33" s="1"/>
      <c r="P33" s="1"/>
    </row>
    <row r="34" spans="1:16" ht="33.75" x14ac:dyDescent="0.25">
      <c r="A34" s="5" t="s">
        <v>22</v>
      </c>
      <c r="B34" s="6" t="s">
        <v>23</v>
      </c>
      <c r="C34" s="7">
        <f t="shared" ref="C34:F34" si="10">SUM(C35+C45+C55+C60+C62+C64)</f>
        <v>317292966</v>
      </c>
      <c r="D34" s="7">
        <f t="shared" si="10"/>
        <v>0</v>
      </c>
      <c r="E34" s="7">
        <f t="shared" si="10"/>
        <v>16142111</v>
      </c>
      <c r="F34" s="7">
        <f t="shared" si="10"/>
        <v>0</v>
      </c>
      <c r="G34" s="10">
        <f t="shared" ref="G34:G44" si="11">SUM(C34:F34)</f>
        <v>333435077</v>
      </c>
      <c r="H34" s="103">
        <f t="shared" ref="H34:M34" si="12">SUM(H35+H45+H55+H60+H62+H64)</f>
        <v>132592368</v>
      </c>
      <c r="I34" s="103">
        <f>SUM(I35+I45+I55+I60+I62+I64)</f>
        <v>45273230</v>
      </c>
      <c r="J34" s="7">
        <f t="shared" si="12"/>
        <v>358470870</v>
      </c>
      <c r="K34" s="7">
        <f t="shared" si="12"/>
        <v>0</v>
      </c>
      <c r="L34" s="7">
        <f t="shared" si="12"/>
        <v>20237437</v>
      </c>
      <c r="M34" s="7">
        <f t="shared" si="12"/>
        <v>0</v>
      </c>
      <c r="N34" s="10">
        <f t="shared" ref="N34:N44" si="13">SUM(J34:M34)</f>
        <v>378708307</v>
      </c>
      <c r="O34" s="106">
        <f>H34/G34*100</f>
        <v>39.765572714474793</v>
      </c>
      <c r="P34" s="11">
        <f>N34/G34*100</f>
        <v>113.57782462701127</v>
      </c>
    </row>
    <row r="35" spans="1:16" ht="22.5" x14ac:dyDescent="0.25">
      <c r="A35" s="12">
        <v>7211</v>
      </c>
      <c r="B35" s="13" t="s">
        <v>24</v>
      </c>
      <c r="C35" s="14">
        <f t="shared" ref="C35:F35" si="14">SUM(C36:C44)</f>
        <v>301234866</v>
      </c>
      <c r="D35" s="14">
        <f t="shared" si="14"/>
        <v>0</v>
      </c>
      <c r="E35" s="14">
        <f t="shared" si="14"/>
        <v>141000</v>
      </c>
      <c r="F35" s="16">
        <f t="shared" si="14"/>
        <v>0</v>
      </c>
      <c r="G35" s="44">
        <f t="shared" si="11"/>
        <v>301375866</v>
      </c>
      <c r="H35" s="17">
        <f t="shared" ref="H35:M35" si="15">SUM(H36:H44)</f>
        <v>128106633</v>
      </c>
      <c r="I35" s="17">
        <f>SUM(I36:I44)</f>
        <v>26991200</v>
      </c>
      <c r="J35" s="14">
        <f t="shared" si="15"/>
        <v>328166066</v>
      </c>
      <c r="K35" s="14">
        <f t="shared" si="15"/>
        <v>0</v>
      </c>
      <c r="L35" s="14">
        <f t="shared" si="15"/>
        <v>201000</v>
      </c>
      <c r="M35" s="16">
        <f t="shared" si="15"/>
        <v>0</v>
      </c>
      <c r="N35" s="44">
        <f t="shared" si="13"/>
        <v>328367066</v>
      </c>
      <c r="O35" s="107">
        <f t="shared" ref="O35:O36" si="16">H35/G35*100</f>
        <v>42.507263338730645</v>
      </c>
      <c r="P35" s="18">
        <f t="shared" ref="P35:P36" si="17">N35/G35*100</f>
        <v>108.955992514676</v>
      </c>
    </row>
    <row r="36" spans="1:16" ht="33.75" x14ac:dyDescent="0.25">
      <c r="A36" s="25">
        <v>721111</v>
      </c>
      <c r="B36" s="45" t="s">
        <v>25</v>
      </c>
      <c r="C36" s="101">
        <v>40000000</v>
      </c>
      <c r="D36" s="27">
        <v>0</v>
      </c>
      <c r="E36" s="27">
        <v>0</v>
      </c>
      <c r="F36" s="28">
        <v>0</v>
      </c>
      <c r="G36" s="114">
        <f t="shared" si="11"/>
        <v>40000000</v>
      </c>
      <c r="H36" s="35">
        <v>31501520</v>
      </c>
      <c r="I36" s="30">
        <f t="shared" ref="I36:I44" si="18">N36-G36</f>
        <v>-10000000</v>
      </c>
      <c r="J36" s="101">
        <v>30000000</v>
      </c>
      <c r="K36" s="27">
        <v>0</v>
      </c>
      <c r="L36" s="27">
        <v>0</v>
      </c>
      <c r="M36" s="28">
        <v>0</v>
      </c>
      <c r="N36" s="114">
        <f t="shared" si="13"/>
        <v>30000000</v>
      </c>
      <c r="O36" s="107">
        <f t="shared" si="16"/>
        <v>78.753799999999998</v>
      </c>
      <c r="P36" s="18">
        <f t="shared" si="17"/>
        <v>75</v>
      </c>
    </row>
    <row r="37" spans="1:16" ht="22.5" x14ac:dyDescent="0.25">
      <c r="A37" s="25">
        <v>721112</v>
      </c>
      <c r="B37" s="45" t="s">
        <v>26</v>
      </c>
      <c r="C37" s="46">
        <v>84000</v>
      </c>
      <c r="D37" s="27">
        <v>0</v>
      </c>
      <c r="E37" s="27">
        <v>0</v>
      </c>
      <c r="F37" s="28">
        <v>0</v>
      </c>
      <c r="G37" s="114">
        <f t="shared" si="11"/>
        <v>84000</v>
      </c>
      <c r="H37" s="35">
        <v>50543</v>
      </c>
      <c r="I37" s="35">
        <f t="shared" si="18"/>
        <v>16000</v>
      </c>
      <c r="J37" s="46">
        <v>100000</v>
      </c>
      <c r="K37" s="27">
        <v>0</v>
      </c>
      <c r="L37" s="27">
        <v>0</v>
      </c>
      <c r="M37" s="28">
        <v>0</v>
      </c>
      <c r="N37" s="114">
        <f t="shared" si="13"/>
        <v>100000</v>
      </c>
      <c r="O37" s="107">
        <f t="shared" ref="O37:O65" si="19">H37/G37*100</f>
        <v>60.170238095238091</v>
      </c>
      <c r="P37" s="18">
        <f t="shared" ref="P37:P65" si="20">N37/G37*100</f>
        <v>119.04761904761905</v>
      </c>
    </row>
    <row r="38" spans="1:16" x14ac:dyDescent="0.25">
      <c r="A38" s="25">
        <v>721113</v>
      </c>
      <c r="B38" s="45" t="s">
        <v>27</v>
      </c>
      <c r="C38" s="46">
        <v>1000</v>
      </c>
      <c r="D38" s="27">
        <v>0</v>
      </c>
      <c r="E38" s="27">
        <v>0</v>
      </c>
      <c r="F38" s="28">
        <v>0</v>
      </c>
      <c r="G38" s="114">
        <f t="shared" si="11"/>
        <v>1000</v>
      </c>
      <c r="H38" s="35">
        <v>0</v>
      </c>
      <c r="I38" s="35">
        <f t="shared" si="18"/>
        <v>0</v>
      </c>
      <c r="J38" s="46">
        <v>1000</v>
      </c>
      <c r="K38" s="27">
        <v>0</v>
      </c>
      <c r="L38" s="27">
        <v>0</v>
      </c>
      <c r="M38" s="28">
        <v>0</v>
      </c>
      <c r="N38" s="114">
        <f t="shared" si="13"/>
        <v>1000</v>
      </c>
      <c r="O38" s="107">
        <f t="shared" si="19"/>
        <v>0</v>
      </c>
      <c r="P38" s="18">
        <f t="shared" si="20"/>
        <v>100</v>
      </c>
    </row>
    <row r="39" spans="1:16" ht="22.5" x14ac:dyDescent="0.25">
      <c r="A39" s="25">
        <v>721119</v>
      </c>
      <c r="B39" s="45" t="s">
        <v>28</v>
      </c>
      <c r="C39" s="46">
        <v>1000</v>
      </c>
      <c r="D39" s="27">
        <v>0</v>
      </c>
      <c r="E39" s="27">
        <v>0</v>
      </c>
      <c r="F39" s="28">
        <v>0</v>
      </c>
      <c r="G39" s="114">
        <f t="shared" si="11"/>
        <v>1000</v>
      </c>
      <c r="H39" s="35">
        <v>160</v>
      </c>
      <c r="I39" s="35">
        <f t="shared" si="18"/>
        <v>0</v>
      </c>
      <c r="J39" s="46">
        <v>1000</v>
      </c>
      <c r="K39" s="27">
        <v>0</v>
      </c>
      <c r="L39" s="27">
        <v>0</v>
      </c>
      <c r="M39" s="28">
        <v>0</v>
      </c>
      <c r="N39" s="114">
        <f t="shared" si="13"/>
        <v>1000</v>
      </c>
      <c r="O39" s="107">
        <f t="shared" si="19"/>
        <v>16</v>
      </c>
      <c r="P39" s="18">
        <f t="shared" si="20"/>
        <v>100</v>
      </c>
    </row>
    <row r="40" spans="1:16" x14ac:dyDescent="0.25">
      <c r="A40" s="25">
        <v>721121</v>
      </c>
      <c r="B40" s="45" t="s">
        <v>126</v>
      </c>
      <c r="C40" s="46">
        <v>1000</v>
      </c>
      <c r="D40" s="27">
        <v>0</v>
      </c>
      <c r="E40" s="27">
        <v>0</v>
      </c>
      <c r="F40" s="28">
        <v>0</v>
      </c>
      <c r="G40" s="114">
        <f t="shared" si="11"/>
        <v>1000</v>
      </c>
      <c r="H40" s="35">
        <v>2202</v>
      </c>
      <c r="I40" s="35">
        <f t="shared" si="18"/>
        <v>4000</v>
      </c>
      <c r="J40" s="46">
        <v>5000</v>
      </c>
      <c r="K40" s="27">
        <v>0</v>
      </c>
      <c r="L40" s="27">
        <v>0</v>
      </c>
      <c r="M40" s="28">
        <v>0</v>
      </c>
      <c r="N40" s="114">
        <f t="shared" si="13"/>
        <v>5000</v>
      </c>
      <c r="O40" s="107">
        <f t="shared" si="19"/>
        <v>220.2</v>
      </c>
      <c r="P40" s="18">
        <f t="shared" si="20"/>
        <v>500</v>
      </c>
    </row>
    <row r="41" spans="1:16" x14ac:dyDescent="0.25">
      <c r="A41" s="25">
        <v>721122</v>
      </c>
      <c r="B41" s="45" t="s">
        <v>127</v>
      </c>
      <c r="C41" s="46">
        <v>62000</v>
      </c>
      <c r="D41" s="27">
        <v>0</v>
      </c>
      <c r="E41" s="27">
        <v>0</v>
      </c>
      <c r="F41" s="28">
        <v>0</v>
      </c>
      <c r="G41" s="114">
        <f t="shared" si="11"/>
        <v>62000</v>
      </c>
      <c r="H41" s="35">
        <v>60961</v>
      </c>
      <c r="I41" s="35">
        <f t="shared" si="18"/>
        <v>38000</v>
      </c>
      <c r="J41" s="46">
        <v>100000</v>
      </c>
      <c r="K41" s="27">
        <v>0</v>
      </c>
      <c r="L41" s="27">
        <v>0</v>
      </c>
      <c r="M41" s="28">
        <v>0</v>
      </c>
      <c r="N41" s="114">
        <f t="shared" si="13"/>
        <v>100000</v>
      </c>
      <c r="O41" s="107">
        <f t="shared" si="19"/>
        <v>98.3241935483871</v>
      </c>
      <c r="P41" s="18">
        <f t="shared" si="20"/>
        <v>161.29032258064515</v>
      </c>
    </row>
    <row r="42" spans="1:16" x14ac:dyDescent="0.25">
      <c r="A42" s="25">
        <v>721123</v>
      </c>
      <c r="B42" s="45" t="s">
        <v>139</v>
      </c>
      <c r="C42" s="46">
        <v>200</v>
      </c>
      <c r="D42" s="27">
        <v>0</v>
      </c>
      <c r="E42" s="27">
        <v>0</v>
      </c>
      <c r="F42" s="28">
        <v>0</v>
      </c>
      <c r="G42" s="114">
        <f t="shared" si="11"/>
        <v>200</v>
      </c>
      <c r="H42" s="35">
        <v>0</v>
      </c>
      <c r="I42" s="35">
        <f t="shared" si="18"/>
        <v>0</v>
      </c>
      <c r="J42" s="46">
        <v>200</v>
      </c>
      <c r="K42" s="27">
        <v>0</v>
      </c>
      <c r="L42" s="27">
        <v>0</v>
      </c>
      <c r="M42" s="28">
        <v>0</v>
      </c>
      <c r="N42" s="114">
        <f t="shared" si="13"/>
        <v>200</v>
      </c>
      <c r="O42" s="107">
        <f t="shared" si="19"/>
        <v>0</v>
      </c>
      <c r="P42" s="18">
        <f t="shared" si="20"/>
        <v>100</v>
      </c>
    </row>
    <row r="43" spans="1:16" ht="22.5" x14ac:dyDescent="0.25">
      <c r="A43" s="25">
        <v>721129</v>
      </c>
      <c r="B43" s="45" t="s">
        <v>29</v>
      </c>
      <c r="C43" s="46">
        <v>0</v>
      </c>
      <c r="D43" s="27">
        <v>0</v>
      </c>
      <c r="E43" s="101">
        <v>141000</v>
      </c>
      <c r="F43" s="28">
        <v>0</v>
      </c>
      <c r="G43" s="114">
        <f t="shared" si="11"/>
        <v>141000</v>
      </c>
      <c r="H43" s="35">
        <v>377083</v>
      </c>
      <c r="I43" s="35">
        <f t="shared" si="18"/>
        <v>60000</v>
      </c>
      <c r="J43" s="101">
        <v>0</v>
      </c>
      <c r="K43" s="27">
        <v>0</v>
      </c>
      <c r="L43" s="101">
        <v>201000</v>
      </c>
      <c r="M43" s="28">
        <v>0</v>
      </c>
      <c r="N43" s="114">
        <f t="shared" si="13"/>
        <v>201000</v>
      </c>
      <c r="O43" s="107">
        <f t="shared" si="19"/>
        <v>267.43475177304964</v>
      </c>
      <c r="P43" s="18">
        <f t="shared" si="20"/>
        <v>142.55319148936169</v>
      </c>
    </row>
    <row r="44" spans="1:16" ht="22.5" x14ac:dyDescent="0.25">
      <c r="A44" s="25">
        <v>721192</v>
      </c>
      <c r="B44" s="45" t="s">
        <v>30</v>
      </c>
      <c r="C44" s="46">
        <v>261085666</v>
      </c>
      <c r="D44" s="27">
        <v>0</v>
      </c>
      <c r="E44" s="27">
        <v>0</v>
      </c>
      <c r="F44" s="28">
        <v>0</v>
      </c>
      <c r="G44" s="114">
        <f t="shared" si="11"/>
        <v>261085666</v>
      </c>
      <c r="H44" s="35">
        <v>96114164</v>
      </c>
      <c r="I44" s="35">
        <f t="shared" si="18"/>
        <v>36873200</v>
      </c>
      <c r="J44" s="46">
        <v>297958866</v>
      </c>
      <c r="K44" s="27">
        <v>0</v>
      </c>
      <c r="L44" s="27">
        <v>0</v>
      </c>
      <c r="M44" s="28">
        <v>0</v>
      </c>
      <c r="N44" s="114">
        <f t="shared" si="13"/>
        <v>297958866</v>
      </c>
      <c r="O44" s="107">
        <f t="shared" si="19"/>
        <v>36.81326725918381</v>
      </c>
      <c r="P44" s="18">
        <f t="shared" si="20"/>
        <v>114.12302734382975</v>
      </c>
    </row>
    <row r="45" spans="1:16" x14ac:dyDescent="0.25">
      <c r="A45" s="47">
        <v>7212</v>
      </c>
      <c r="B45" s="48" t="s">
        <v>31</v>
      </c>
      <c r="C45" s="49">
        <f>SUM(C46:C54)</f>
        <v>15920000</v>
      </c>
      <c r="D45" s="49">
        <f t="shared" ref="D45:F45" si="21">SUM(D46:D54)</f>
        <v>0</v>
      </c>
      <c r="E45" s="49">
        <f t="shared" si="21"/>
        <v>4001111</v>
      </c>
      <c r="F45" s="49">
        <f t="shared" si="21"/>
        <v>0</v>
      </c>
      <c r="G45" s="52">
        <f>SUM(G46:G54)</f>
        <v>19921111</v>
      </c>
      <c r="H45" s="51">
        <f>SUM(H46:H54)</f>
        <v>4389907</v>
      </c>
      <c r="I45" s="51">
        <f>SUM(I46:I54)</f>
        <v>-5802696</v>
      </c>
      <c r="J45" s="49">
        <f>SUM(J46:J54)</f>
        <v>10116804</v>
      </c>
      <c r="K45" s="49">
        <f t="shared" ref="K45:M45" si="22">SUM(K46:K54)</f>
        <v>0</v>
      </c>
      <c r="L45" s="49">
        <f t="shared" si="22"/>
        <v>4001611</v>
      </c>
      <c r="M45" s="49">
        <f t="shared" si="22"/>
        <v>0</v>
      </c>
      <c r="N45" s="52">
        <f>SUM(N46:N54)</f>
        <v>14118415</v>
      </c>
      <c r="O45" s="107">
        <f t="shared" si="19"/>
        <v>22.036456701636773</v>
      </c>
      <c r="P45" s="18">
        <f t="shared" si="20"/>
        <v>70.871624579572895</v>
      </c>
    </row>
    <row r="46" spans="1:16" x14ac:dyDescent="0.25">
      <c r="A46" s="53">
        <v>721211</v>
      </c>
      <c r="B46" s="54" t="s">
        <v>32</v>
      </c>
      <c r="C46" s="46">
        <v>473000</v>
      </c>
      <c r="D46" s="46">
        <v>0</v>
      </c>
      <c r="E46" s="101">
        <v>1011</v>
      </c>
      <c r="F46" s="55">
        <v>0</v>
      </c>
      <c r="G46" s="99">
        <f>SUM(C46:F46)</f>
        <v>474011</v>
      </c>
      <c r="H46" s="35">
        <v>79896</v>
      </c>
      <c r="I46" s="35">
        <f t="shared" ref="I46:I54" si="23">N46-G46</f>
        <v>500</v>
      </c>
      <c r="J46" s="46">
        <v>473000</v>
      </c>
      <c r="K46" s="46">
        <v>0</v>
      </c>
      <c r="L46" s="101">
        <v>1511</v>
      </c>
      <c r="M46" s="55">
        <v>0</v>
      </c>
      <c r="N46" s="99">
        <f t="shared" ref="N46:N65" si="24">SUM(J46:M46)</f>
        <v>474511</v>
      </c>
      <c r="O46" s="107">
        <f t="shared" si="19"/>
        <v>16.855305045663496</v>
      </c>
      <c r="P46" s="18">
        <f t="shared" si="20"/>
        <v>100.10548278415482</v>
      </c>
    </row>
    <row r="47" spans="1:16" x14ac:dyDescent="0.25">
      <c r="A47" s="53" t="s">
        <v>33</v>
      </c>
      <c r="B47" s="54" t="s">
        <v>34</v>
      </c>
      <c r="C47" s="46">
        <v>0</v>
      </c>
      <c r="D47" s="46">
        <v>0</v>
      </c>
      <c r="E47" s="101">
        <v>100</v>
      </c>
      <c r="F47" s="55">
        <v>0</v>
      </c>
      <c r="G47" s="99">
        <f t="shared" ref="G47:G52" si="25">SUM(C47:F47)</f>
        <v>100</v>
      </c>
      <c r="H47" s="35">
        <v>0</v>
      </c>
      <c r="I47" s="35">
        <f t="shared" si="23"/>
        <v>0</v>
      </c>
      <c r="J47" s="46">
        <v>0</v>
      </c>
      <c r="K47" s="46">
        <v>0</v>
      </c>
      <c r="L47" s="101">
        <v>100</v>
      </c>
      <c r="M47" s="55">
        <v>0</v>
      </c>
      <c r="N47" s="99">
        <f t="shared" si="24"/>
        <v>100</v>
      </c>
      <c r="O47" s="107">
        <f t="shared" si="19"/>
        <v>0</v>
      </c>
      <c r="P47" s="18">
        <f t="shared" si="20"/>
        <v>100</v>
      </c>
    </row>
    <row r="48" spans="1:16" ht="22.5" x14ac:dyDescent="0.25">
      <c r="A48" s="25">
        <v>721215</v>
      </c>
      <c r="B48" s="45" t="s">
        <v>35</v>
      </c>
      <c r="C48" s="27">
        <v>250000</v>
      </c>
      <c r="D48" s="27">
        <v>0</v>
      </c>
      <c r="E48" s="46">
        <v>0</v>
      </c>
      <c r="F48" s="28">
        <v>0</v>
      </c>
      <c r="G48" s="114">
        <f t="shared" si="25"/>
        <v>250000</v>
      </c>
      <c r="H48" s="35">
        <v>129030</v>
      </c>
      <c r="I48" s="35">
        <f t="shared" si="23"/>
        <v>50000</v>
      </c>
      <c r="J48" s="27">
        <v>300000</v>
      </c>
      <c r="K48" s="27">
        <v>0</v>
      </c>
      <c r="L48" s="46">
        <v>0</v>
      </c>
      <c r="M48" s="28">
        <v>0</v>
      </c>
      <c r="N48" s="114">
        <f t="shared" si="24"/>
        <v>300000</v>
      </c>
      <c r="O48" s="107">
        <f t="shared" si="19"/>
        <v>51.612000000000002</v>
      </c>
      <c r="P48" s="18">
        <f t="shared" si="20"/>
        <v>120</v>
      </c>
    </row>
    <row r="49" spans="1:16" ht="22.5" x14ac:dyDescent="0.25">
      <c r="A49" s="25">
        <v>721219</v>
      </c>
      <c r="B49" s="45" t="s">
        <v>36</v>
      </c>
      <c r="C49" s="27">
        <v>9463000</v>
      </c>
      <c r="D49" s="27">
        <v>0</v>
      </c>
      <c r="E49" s="27">
        <v>0</v>
      </c>
      <c r="F49" s="28">
        <v>0</v>
      </c>
      <c r="G49" s="114">
        <f t="shared" si="25"/>
        <v>9463000</v>
      </c>
      <c r="H49" s="35">
        <v>333410</v>
      </c>
      <c r="I49" s="35">
        <f t="shared" si="23"/>
        <v>-8150648</v>
      </c>
      <c r="J49" s="27">
        <v>1312352</v>
      </c>
      <c r="K49" s="27">
        <v>0</v>
      </c>
      <c r="L49" s="27">
        <v>0</v>
      </c>
      <c r="M49" s="28">
        <v>0</v>
      </c>
      <c r="N49" s="114">
        <f t="shared" si="24"/>
        <v>1312352</v>
      </c>
      <c r="O49" s="107">
        <f t="shared" si="19"/>
        <v>3.5233012786642712</v>
      </c>
      <c r="P49" s="18">
        <f t="shared" si="20"/>
        <v>13.868244742682027</v>
      </c>
    </row>
    <row r="50" spans="1:16" x14ac:dyDescent="0.25">
      <c r="A50" s="53">
        <v>721227</v>
      </c>
      <c r="B50" s="54" t="s">
        <v>37</v>
      </c>
      <c r="C50" s="46">
        <v>70000</v>
      </c>
      <c r="D50" s="46">
        <v>0</v>
      </c>
      <c r="E50" s="27">
        <v>0</v>
      </c>
      <c r="F50" s="55">
        <v>0</v>
      </c>
      <c r="G50" s="99">
        <f t="shared" si="25"/>
        <v>70000</v>
      </c>
      <c r="H50" s="35">
        <v>54509</v>
      </c>
      <c r="I50" s="35">
        <f t="shared" si="23"/>
        <v>40000</v>
      </c>
      <c r="J50" s="46">
        <v>110000</v>
      </c>
      <c r="K50" s="46">
        <v>0</v>
      </c>
      <c r="L50" s="27">
        <v>0</v>
      </c>
      <c r="M50" s="55">
        <v>0</v>
      </c>
      <c r="N50" s="99">
        <f t="shared" si="24"/>
        <v>110000</v>
      </c>
      <c r="O50" s="107">
        <f t="shared" si="19"/>
        <v>77.86999999999999</v>
      </c>
      <c r="P50" s="18">
        <f t="shared" si="20"/>
        <v>157.14285714285714</v>
      </c>
    </row>
    <row r="51" spans="1:16" x14ac:dyDescent="0.25">
      <c r="A51" s="53">
        <v>721231</v>
      </c>
      <c r="B51" s="54" t="s">
        <v>38</v>
      </c>
      <c r="C51" s="46">
        <v>2952000</v>
      </c>
      <c r="D51" s="46">
        <v>0</v>
      </c>
      <c r="E51" s="101">
        <v>4000000</v>
      </c>
      <c r="F51" s="55">
        <v>0</v>
      </c>
      <c r="G51" s="99">
        <f t="shared" si="25"/>
        <v>6952000</v>
      </c>
      <c r="H51" s="35">
        <v>1628717</v>
      </c>
      <c r="I51" s="35">
        <f t="shared" si="23"/>
        <v>448452</v>
      </c>
      <c r="J51" s="46">
        <v>3400452</v>
      </c>
      <c r="K51" s="46">
        <v>0</v>
      </c>
      <c r="L51" s="101">
        <v>4000000</v>
      </c>
      <c r="M51" s="55">
        <v>0</v>
      </c>
      <c r="N51" s="99">
        <f t="shared" si="24"/>
        <v>7400452</v>
      </c>
      <c r="O51" s="107">
        <f t="shared" si="19"/>
        <v>23.428035097813581</v>
      </c>
      <c r="P51" s="18">
        <f t="shared" si="20"/>
        <v>106.45069044879172</v>
      </c>
    </row>
    <row r="52" spans="1:16" x14ac:dyDescent="0.25">
      <c r="A52" s="53">
        <v>721232</v>
      </c>
      <c r="B52" s="54" t="s">
        <v>39</v>
      </c>
      <c r="C52" s="46">
        <v>7000</v>
      </c>
      <c r="D52" s="46">
        <v>0</v>
      </c>
      <c r="E52" s="27">
        <v>0</v>
      </c>
      <c r="F52" s="55">
        <v>0</v>
      </c>
      <c r="G52" s="99">
        <f t="shared" si="25"/>
        <v>7000</v>
      </c>
      <c r="H52" s="35">
        <v>7860</v>
      </c>
      <c r="I52" s="35">
        <f t="shared" si="23"/>
        <v>9000</v>
      </c>
      <c r="J52" s="46">
        <v>16000</v>
      </c>
      <c r="K52" s="46">
        <v>0</v>
      </c>
      <c r="L52" s="27">
        <v>0</v>
      </c>
      <c r="M52" s="55">
        <v>0</v>
      </c>
      <c r="N52" s="99">
        <f t="shared" si="24"/>
        <v>16000</v>
      </c>
      <c r="O52" s="107">
        <f t="shared" si="19"/>
        <v>112.28571428571428</v>
      </c>
      <c r="P52" s="18">
        <f t="shared" si="20"/>
        <v>228.57142857142856</v>
      </c>
    </row>
    <row r="53" spans="1:16" ht="22.5" x14ac:dyDescent="0.25">
      <c r="A53" s="53">
        <v>721233</v>
      </c>
      <c r="B53" s="54" t="s">
        <v>124</v>
      </c>
      <c r="C53" s="46">
        <v>5000</v>
      </c>
      <c r="D53" s="46">
        <v>0</v>
      </c>
      <c r="E53" s="27">
        <v>0</v>
      </c>
      <c r="F53" s="55">
        <v>0</v>
      </c>
      <c r="G53" s="99">
        <f>SUM(C53:F53)</f>
        <v>5000</v>
      </c>
      <c r="H53" s="35">
        <v>0</v>
      </c>
      <c r="I53" s="35">
        <f t="shared" si="23"/>
        <v>0</v>
      </c>
      <c r="J53" s="46">
        <v>5000</v>
      </c>
      <c r="K53" s="46">
        <v>0</v>
      </c>
      <c r="L53" s="27">
        <v>0</v>
      </c>
      <c r="M53" s="55">
        <v>0</v>
      </c>
      <c r="N53" s="99">
        <f>SUM(J53:M53)</f>
        <v>5000</v>
      </c>
      <c r="O53" s="107">
        <f t="shared" si="19"/>
        <v>0</v>
      </c>
      <c r="P53" s="18">
        <f t="shared" si="20"/>
        <v>100</v>
      </c>
    </row>
    <row r="54" spans="1:16" x14ac:dyDescent="0.25">
      <c r="A54" s="53">
        <v>721239</v>
      </c>
      <c r="B54" s="54" t="s">
        <v>31</v>
      </c>
      <c r="C54" s="46">
        <v>2700000</v>
      </c>
      <c r="D54" s="46"/>
      <c r="E54" s="27"/>
      <c r="F54" s="96"/>
      <c r="G54" s="99">
        <f>SUM(C54:F54)</f>
        <v>2700000</v>
      </c>
      <c r="H54" s="99">
        <v>2156485</v>
      </c>
      <c r="I54" s="35">
        <f t="shared" si="23"/>
        <v>1800000</v>
      </c>
      <c r="J54" s="46">
        <v>4500000</v>
      </c>
      <c r="K54" s="46"/>
      <c r="L54" s="27"/>
      <c r="M54" s="96"/>
      <c r="N54" s="99">
        <f>SUM(J54:M54)</f>
        <v>4500000</v>
      </c>
      <c r="O54" s="107">
        <f t="shared" si="19"/>
        <v>79.869814814814816</v>
      </c>
      <c r="P54" s="18">
        <f t="shared" si="20"/>
        <v>166.66666666666669</v>
      </c>
    </row>
    <row r="55" spans="1:16" ht="22.5" x14ac:dyDescent="0.25">
      <c r="A55" s="47">
        <v>7213</v>
      </c>
      <c r="B55" s="48" t="s">
        <v>40</v>
      </c>
      <c r="C55" s="49">
        <f t="shared" ref="C55:F55" si="26">SUM(C56:C59)</f>
        <v>94100</v>
      </c>
      <c r="D55" s="49">
        <f t="shared" si="26"/>
        <v>0</v>
      </c>
      <c r="E55" s="49">
        <f t="shared" si="26"/>
        <v>0</v>
      </c>
      <c r="F55" s="50">
        <f t="shared" si="26"/>
        <v>0</v>
      </c>
      <c r="G55" s="52">
        <f t="shared" ref="G55:G56" si="27">SUM(C55:F55)</f>
        <v>94100</v>
      </c>
      <c r="H55" s="51">
        <f t="shared" ref="H55:M55" si="28">SUM(H56:H59)</f>
        <v>95635</v>
      </c>
      <c r="I55" s="51">
        <f>SUM(I56:I59)</f>
        <v>91900</v>
      </c>
      <c r="J55" s="49">
        <f t="shared" si="28"/>
        <v>186000</v>
      </c>
      <c r="K55" s="49">
        <f t="shared" si="28"/>
        <v>0</v>
      </c>
      <c r="L55" s="49">
        <f t="shared" si="28"/>
        <v>0</v>
      </c>
      <c r="M55" s="50">
        <f t="shared" si="28"/>
        <v>0</v>
      </c>
      <c r="N55" s="52">
        <f t="shared" si="24"/>
        <v>186000</v>
      </c>
      <c r="O55" s="107">
        <f t="shared" si="19"/>
        <v>101.63124335812965</v>
      </c>
      <c r="P55" s="18">
        <f t="shared" si="20"/>
        <v>197.66206163655687</v>
      </c>
    </row>
    <row r="56" spans="1:16" x14ac:dyDescent="0.25">
      <c r="A56" s="53">
        <v>721311</v>
      </c>
      <c r="B56" s="54" t="s">
        <v>41</v>
      </c>
      <c r="C56" s="46">
        <v>100</v>
      </c>
      <c r="D56" s="46">
        <v>0</v>
      </c>
      <c r="E56" s="46">
        <v>0</v>
      </c>
      <c r="F56" s="57">
        <v>0</v>
      </c>
      <c r="G56" s="99">
        <f t="shared" si="27"/>
        <v>100</v>
      </c>
      <c r="H56" s="35">
        <v>2584</v>
      </c>
      <c r="I56" s="35">
        <f>N56-G56</f>
        <v>4900</v>
      </c>
      <c r="J56" s="46">
        <v>5000</v>
      </c>
      <c r="K56" s="46">
        <v>0</v>
      </c>
      <c r="L56" s="46">
        <v>0</v>
      </c>
      <c r="M56" s="57">
        <v>0</v>
      </c>
      <c r="N56" s="99">
        <f t="shared" si="24"/>
        <v>5000</v>
      </c>
      <c r="O56" s="107">
        <f t="shared" si="19"/>
        <v>2584</v>
      </c>
      <c r="P56" s="18">
        <f t="shared" si="20"/>
        <v>5000</v>
      </c>
    </row>
    <row r="57" spans="1:16" x14ac:dyDescent="0.25">
      <c r="A57" s="53">
        <v>721312</v>
      </c>
      <c r="B57" s="54" t="s">
        <v>128</v>
      </c>
      <c r="C57" s="46">
        <v>1000</v>
      </c>
      <c r="D57" s="46">
        <v>0</v>
      </c>
      <c r="E57" s="46">
        <v>0</v>
      </c>
      <c r="F57" s="57">
        <v>0</v>
      </c>
      <c r="G57" s="99">
        <f>SUM(C57:F57)</f>
        <v>1000</v>
      </c>
      <c r="H57" s="35">
        <v>137</v>
      </c>
      <c r="I57" s="35">
        <f>N57-G57</f>
        <v>0</v>
      </c>
      <c r="J57" s="46">
        <v>1000</v>
      </c>
      <c r="K57" s="46">
        <v>0</v>
      </c>
      <c r="L57" s="46">
        <v>0</v>
      </c>
      <c r="M57" s="57">
        <v>0</v>
      </c>
      <c r="N57" s="99">
        <f>SUM(J57:M57)</f>
        <v>1000</v>
      </c>
      <c r="O57" s="107">
        <f t="shared" si="19"/>
        <v>13.700000000000001</v>
      </c>
      <c r="P57" s="18">
        <f t="shared" si="20"/>
        <v>100</v>
      </c>
    </row>
    <row r="58" spans="1:16" ht="22.5" x14ac:dyDescent="0.25">
      <c r="A58" s="53">
        <v>721361</v>
      </c>
      <c r="B58" s="54" t="s">
        <v>42</v>
      </c>
      <c r="C58" s="46">
        <v>27000</v>
      </c>
      <c r="D58" s="46">
        <v>0</v>
      </c>
      <c r="E58" s="46">
        <v>0</v>
      </c>
      <c r="F58" s="57">
        <v>0</v>
      </c>
      <c r="G58" s="99">
        <f t="shared" ref="G58:G59" si="29">SUM(C58:F58)</f>
        <v>27000</v>
      </c>
      <c r="H58" s="35">
        <v>15000</v>
      </c>
      <c r="I58" s="35">
        <f>N58-G58</f>
        <v>3000</v>
      </c>
      <c r="J58" s="46">
        <v>30000</v>
      </c>
      <c r="K58" s="46">
        <v>0</v>
      </c>
      <c r="L58" s="46">
        <v>0</v>
      </c>
      <c r="M58" s="57">
        <v>0</v>
      </c>
      <c r="N58" s="99">
        <f t="shared" si="24"/>
        <v>30000</v>
      </c>
      <c r="O58" s="107">
        <f t="shared" si="19"/>
        <v>55.555555555555557</v>
      </c>
      <c r="P58" s="18">
        <f t="shared" si="20"/>
        <v>111.11111111111111</v>
      </c>
    </row>
    <row r="59" spans="1:16" ht="22.5" x14ac:dyDescent="0.25">
      <c r="A59" s="53">
        <v>721362</v>
      </c>
      <c r="B59" s="54" t="s">
        <v>43</v>
      </c>
      <c r="C59" s="46">
        <v>66000</v>
      </c>
      <c r="D59" s="46">
        <v>0</v>
      </c>
      <c r="E59" s="46">
        <v>0</v>
      </c>
      <c r="F59" s="57">
        <v>0</v>
      </c>
      <c r="G59" s="99">
        <f t="shared" si="29"/>
        <v>66000</v>
      </c>
      <c r="H59" s="35">
        <v>77914</v>
      </c>
      <c r="I59" s="35">
        <f>N59-G59</f>
        <v>84000</v>
      </c>
      <c r="J59" s="46">
        <v>150000</v>
      </c>
      <c r="K59" s="46">
        <v>0</v>
      </c>
      <c r="L59" s="46">
        <v>0</v>
      </c>
      <c r="M59" s="57">
        <v>0</v>
      </c>
      <c r="N59" s="99">
        <f t="shared" si="24"/>
        <v>150000</v>
      </c>
      <c r="O59" s="107">
        <f t="shared" si="19"/>
        <v>118.05151515151515</v>
      </c>
      <c r="P59" s="18">
        <f t="shared" si="20"/>
        <v>227.27272727272728</v>
      </c>
    </row>
    <row r="60" spans="1:16" x14ac:dyDescent="0.25">
      <c r="A60" s="47">
        <v>7215</v>
      </c>
      <c r="B60" s="48" t="s">
        <v>125</v>
      </c>
      <c r="C60" s="49">
        <f>SUM(C61)</f>
        <v>43000</v>
      </c>
      <c r="D60" s="49">
        <f t="shared" ref="D60:F62" si="30">SUM(D61)</f>
        <v>0</v>
      </c>
      <c r="E60" s="49">
        <f t="shared" si="30"/>
        <v>0</v>
      </c>
      <c r="F60" s="49">
        <f t="shared" si="30"/>
        <v>0</v>
      </c>
      <c r="G60" s="115">
        <f>SUM(C60:F60)</f>
        <v>43000</v>
      </c>
      <c r="H60" s="51">
        <f>SUM(H61)</f>
        <v>183</v>
      </c>
      <c r="I60" s="51">
        <f>SUM(I61)</f>
        <v>-42000</v>
      </c>
      <c r="J60" s="49">
        <f>SUM(J61)</f>
        <v>1000</v>
      </c>
      <c r="K60" s="49">
        <f t="shared" ref="K60:M62" si="31">SUM(K61)</f>
        <v>0</v>
      </c>
      <c r="L60" s="49">
        <f t="shared" si="31"/>
        <v>0</v>
      </c>
      <c r="M60" s="49">
        <f t="shared" si="31"/>
        <v>0</v>
      </c>
      <c r="N60" s="115">
        <f>SUM(J60:M60)</f>
        <v>1000</v>
      </c>
      <c r="O60" s="107">
        <f t="shared" si="19"/>
        <v>0.42558139534883721</v>
      </c>
      <c r="P60" s="18">
        <f t="shared" si="20"/>
        <v>2.3255813953488373</v>
      </c>
    </row>
    <row r="61" spans="1:16" x14ac:dyDescent="0.25">
      <c r="A61" s="47">
        <v>721511</v>
      </c>
      <c r="B61" s="48" t="s">
        <v>125</v>
      </c>
      <c r="C61" s="49">
        <v>43000</v>
      </c>
      <c r="D61" s="49">
        <v>0</v>
      </c>
      <c r="E61" s="49">
        <v>0</v>
      </c>
      <c r="F61" s="28">
        <v>0</v>
      </c>
      <c r="G61" s="115">
        <f>SUM(C61:F61)</f>
        <v>43000</v>
      </c>
      <c r="H61" s="35">
        <v>183</v>
      </c>
      <c r="I61" s="35">
        <f>N61-G61</f>
        <v>-42000</v>
      </c>
      <c r="J61" s="49">
        <v>1000</v>
      </c>
      <c r="K61" s="49">
        <v>0</v>
      </c>
      <c r="L61" s="49">
        <v>0</v>
      </c>
      <c r="M61" s="28">
        <v>0</v>
      </c>
      <c r="N61" s="115">
        <f>SUM(J61:M61)</f>
        <v>1000</v>
      </c>
      <c r="O61" s="107">
        <f t="shared" si="19"/>
        <v>0.42558139534883721</v>
      </c>
      <c r="P61" s="18">
        <f t="shared" si="20"/>
        <v>2.3255813953488373</v>
      </c>
    </row>
    <row r="62" spans="1:16" x14ac:dyDescent="0.25">
      <c r="A62" s="47">
        <v>7216</v>
      </c>
      <c r="B62" s="48" t="s">
        <v>44</v>
      </c>
      <c r="C62" s="49">
        <f>SUM(C63)</f>
        <v>1000</v>
      </c>
      <c r="D62" s="49">
        <f t="shared" si="30"/>
        <v>0</v>
      </c>
      <c r="E62" s="49">
        <f t="shared" si="30"/>
        <v>0</v>
      </c>
      <c r="F62" s="49">
        <f t="shared" si="30"/>
        <v>0</v>
      </c>
      <c r="G62" s="115">
        <f t="shared" ref="G62:G65" si="32">SUM(C62:F62)</f>
        <v>1000</v>
      </c>
      <c r="H62" s="51">
        <f>SUM(H63)</f>
        <v>10</v>
      </c>
      <c r="I62" s="51">
        <f>SUM(I63)</f>
        <v>0</v>
      </c>
      <c r="J62" s="49">
        <f>SUM(J63)</f>
        <v>1000</v>
      </c>
      <c r="K62" s="49">
        <f t="shared" si="31"/>
        <v>0</v>
      </c>
      <c r="L62" s="49">
        <f t="shared" si="31"/>
        <v>0</v>
      </c>
      <c r="M62" s="49">
        <f t="shared" si="31"/>
        <v>0</v>
      </c>
      <c r="N62" s="115">
        <f t="shared" si="24"/>
        <v>1000</v>
      </c>
      <c r="O62" s="107">
        <f t="shared" si="19"/>
        <v>1</v>
      </c>
      <c r="P62" s="18">
        <f t="shared" si="20"/>
        <v>100</v>
      </c>
    </row>
    <row r="63" spans="1:16" x14ac:dyDescent="0.25">
      <c r="A63" s="47">
        <v>721610</v>
      </c>
      <c r="B63" s="48" t="s">
        <v>44</v>
      </c>
      <c r="C63" s="49">
        <v>1000</v>
      </c>
      <c r="D63" s="49">
        <v>0</v>
      </c>
      <c r="E63" s="49">
        <v>0</v>
      </c>
      <c r="F63" s="28">
        <v>0</v>
      </c>
      <c r="G63" s="115">
        <f t="shared" si="32"/>
        <v>1000</v>
      </c>
      <c r="H63" s="35">
        <v>10</v>
      </c>
      <c r="I63" s="35">
        <f>N63-G63</f>
        <v>0</v>
      </c>
      <c r="J63" s="49">
        <v>1000</v>
      </c>
      <c r="K63" s="49">
        <v>0</v>
      </c>
      <c r="L63" s="49">
        <v>0</v>
      </c>
      <c r="M63" s="28">
        <v>0</v>
      </c>
      <c r="N63" s="115">
        <f t="shared" si="24"/>
        <v>1000</v>
      </c>
      <c r="O63" s="107">
        <f t="shared" si="19"/>
        <v>1</v>
      </c>
      <c r="P63" s="18">
        <f t="shared" si="20"/>
        <v>100</v>
      </c>
    </row>
    <row r="64" spans="1:16" ht="22.5" x14ac:dyDescent="0.25">
      <c r="A64" s="12">
        <v>7217</v>
      </c>
      <c r="B64" s="13" t="s">
        <v>45</v>
      </c>
      <c r="C64" s="14">
        <f>SUM(C65)</f>
        <v>0</v>
      </c>
      <c r="D64" s="14">
        <f>SUM(D65)</f>
        <v>0</v>
      </c>
      <c r="E64" s="14">
        <f>SUM(E65)</f>
        <v>12000000</v>
      </c>
      <c r="F64" s="96">
        <f>SUM(F65)</f>
        <v>0</v>
      </c>
      <c r="G64" s="105">
        <f t="shared" si="32"/>
        <v>12000000</v>
      </c>
      <c r="H64" s="97">
        <f>H65</f>
        <v>0</v>
      </c>
      <c r="I64" s="97">
        <f>SUM(I65)</f>
        <v>24034826</v>
      </c>
      <c r="J64" s="14">
        <f>SUM(J65)</f>
        <v>20000000</v>
      </c>
      <c r="K64" s="14">
        <f>SUM(K65)</f>
        <v>0</v>
      </c>
      <c r="L64" s="14">
        <f>SUM(L65)</f>
        <v>16034826</v>
      </c>
      <c r="M64" s="96">
        <f>SUM(M65)</f>
        <v>0</v>
      </c>
      <c r="N64" s="105">
        <f t="shared" si="24"/>
        <v>36034826</v>
      </c>
      <c r="O64" s="107">
        <f t="shared" si="19"/>
        <v>0</v>
      </c>
      <c r="P64" s="18">
        <f t="shared" si="20"/>
        <v>300.29021666666671</v>
      </c>
    </row>
    <row r="65" spans="1:16" ht="22.5" x14ac:dyDescent="0.25">
      <c r="A65" s="19">
        <v>721711</v>
      </c>
      <c r="B65" s="20" t="s">
        <v>45</v>
      </c>
      <c r="C65" s="21">
        <v>0</v>
      </c>
      <c r="D65" s="21">
        <v>0</v>
      </c>
      <c r="E65" s="21">
        <v>12000000</v>
      </c>
      <c r="F65" s="22">
        <v>0</v>
      </c>
      <c r="G65" s="112">
        <f t="shared" si="32"/>
        <v>12000000</v>
      </c>
      <c r="H65" s="58">
        <v>0</v>
      </c>
      <c r="I65" s="58">
        <f>N65-G65</f>
        <v>24034826</v>
      </c>
      <c r="J65" s="21">
        <v>20000000</v>
      </c>
      <c r="K65" s="21">
        <v>0</v>
      </c>
      <c r="L65" s="21">
        <v>16034826</v>
      </c>
      <c r="M65" s="22">
        <v>0</v>
      </c>
      <c r="N65" s="112">
        <f t="shared" si="24"/>
        <v>36034826</v>
      </c>
      <c r="O65" s="24">
        <f t="shared" si="19"/>
        <v>0</v>
      </c>
      <c r="P65" s="24">
        <f t="shared" si="20"/>
        <v>300.29021666666671</v>
      </c>
    </row>
    <row r="66" spans="1:16" x14ac:dyDescent="0.25">
      <c r="A66" s="1"/>
      <c r="B66" s="1"/>
      <c r="C66" s="1"/>
      <c r="D66" s="1"/>
      <c r="E66" s="1"/>
      <c r="F66" s="1"/>
      <c r="G66" s="113"/>
      <c r="H66" s="1"/>
      <c r="I66" s="1"/>
      <c r="J66" s="1"/>
      <c r="K66" s="1"/>
      <c r="L66" s="1"/>
      <c r="M66" s="1"/>
      <c r="N66" s="113"/>
      <c r="O66" s="1"/>
      <c r="P66" s="1"/>
    </row>
    <row r="67" spans="1:16" ht="22.5" x14ac:dyDescent="0.25">
      <c r="A67" s="5">
        <v>722</v>
      </c>
      <c r="B67" s="6" t="s">
        <v>46</v>
      </c>
      <c r="C67" s="7">
        <f>SUM(C68+C75+C77+C88+C116+C124)</f>
        <v>108276152</v>
      </c>
      <c r="D67" s="7">
        <f>SUM(D68+D75+D77+D88+D116+D124)</f>
        <v>338000</v>
      </c>
      <c r="E67" s="7">
        <f>SUM(E68+E75+E77+E88+E116+E124)</f>
        <v>34222208</v>
      </c>
      <c r="F67" s="7">
        <f>SUM(F68+F75+F77+F88+F116+F124)</f>
        <v>0</v>
      </c>
      <c r="G67" s="32">
        <f>SUM(C67:F67)</f>
        <v>142836360</v>
      </c>
      <c r="H67" s="59">
        <f>H68+H75+H77+H88+H116+H124</f>
        <v>50689959</v>
      </c>
      <c r="I67" s="59">
        <f>I68+I75+I77+I88+I116+I124</f>
        <v>-17229224</v>
      </c>
      <c r="J67" s="7">
        <f>SUM(J68+J75+J77+J88+J116+J124)</f>
        <v>99836078</v>
      </c>
      <c r="K67" s="7">
        <f>SUM(K68+K75+K77+K88+K116+K124)</f>
        <v>335000</v>
      </c>
      <c r="L67" s="7">
        <f>SUM(L68+L75+L77+L88+L116+L124)</f>
        <v>25436058</v>
      </c>
      <c r="M67" s="7">
        <f>SUM(M68+M75+M77+M88+M116+M124)</f>
        <v>0</v>
      </c>
      <c r="N67" s="32">
        <f>SUM(J67:M67)</f>
        <v>125607136</v>
      </c>
      <c r="O67" s="106">
        <f>H67/G67*100</f>
        <v>35.488134113750867</v>
      </c>
      <c r="P67" s="11">
        <f>N67/G67*100</f>
        <v>87.937788389454894</v>
      </c>
    </row>
    <row r="68" spans="1:16" x14ac:dyDescent="0.25">
      <c r="A68" s="12">
        <v>7221</v>
      </c>
      <c r="B68" s="13" t="s">
        <v>47</v>
      </c>
      <c r="C68" s="17">
        <f t="shared" ref="C68:G68" si="33">SUM(C69:C74)</f>
        <v>2344000</v>
      </c>
      <c r="D68" s="17">
        <f t="shared" si="33"/>
        <v>0</v>
      </c>
      <c r="E68" s="17">
        <f t="shared" si="33"/>
        <v>21500100</v>
      </c>
      <c r="F68" s="17">
        <f t="shared" si="33"/>
        <v>0</v>
      </c>
      <c r="G68" s="17">
        <f t="shared" si="33"/>
        <v>23844100</v>
      </c>
      <c r="H68" s="17">
        <f t="shared" ref="H68:N68" si="34">SUM(H69:H74)</f>
        <v>7064478</v>
      </c>
      <c r="I68" s="17">
        <f>SUM(I69:I74)</f>
        <v>-6885903</v>
      </c>
      <c r="J68" s="17">
        <f t="shared" si="34"/>
        <v>2558097</v>
      </c>
      <c r="K68" s="17">
        <f t="shared" si="34"/>
        <v>0</v>
      </c>
      <c r="L68" s="17">
        <f t="shared" si="34"/>
        <v>14400100</v>
      </c>
      <c r="M68" s="17">
        <f t="shared" si="34"/>
        <v>0</v>
      </c>
      <c r="N68" s="17">
        <f t="shared" si="34"/>
        <v>16958197</v>
      </c>
      <c r="O68" s="107">
        <f>H68/G68*100</f>
        <v>29.627782134783864</v>
      </c>
      <c r="P68" s="18">
        <f>N68/G68*100</f>
        <v>71.121145272834781</v>
      </c>
    </row>
    <row r="69" spans="1:16" ht="15" customHeight="1" x14ac:dyDescent="0.25">
      <c r="A69" s="53">
        <v>722111</v>
      </c>
      <c r="B69" s="60" t="s">
        <v>48</v>
      </c>
      <c r="C69" s="46">
        <v>1000</v>
      </c>
      <c r="D69" s="46">
        <v>0</v>
      </c>
      <c r="E69" s="46">
        <v>0</v>
      </c>
      <c r="F69" s="28">
        <v>0</v>
      </c>
      <c r="G69" s="99">
        <f>SUM(C69:F69)</f>
        <v>1000</v>
      </c>
      <c r="H69" s="35">
        <v>547</v>
      </c>
      <c r="I69" s="35">
        <f t="shared" ref="I69:I74" si="35">N69-G69</f>
        <v>2566</v>
      </c>
      <c r="J69" s="46">
        <v>3566</v>
      </c>
      <c r="K69" s="46">
        <v>0</v>
      </c>
      <c r="L69" s="46">
        <v>0</v>
      </c>
      <c r="M69" s="28">
        <v>0</v>
      </c>
      <c r="N69" s="99">
        <f>SUM(J69:M69)</f>
        <v>3566</v>
      </c>
      <c r="O69" s="107">
        <f>H69/G69*100</f>
        <v>54.7</v>
      </c>
      <c r="P69" s="18">
        <f>N69/G69*100</f>
        <v>356.59999999999997</v>
      </c>
    </row>
    <row r="70" spans="1:16" ht="22.5" x14ac:dyDescent="0.25">
      <c r="A70" s="156">
        <v>722112</v>
      </c>
      <c r="B70" s="179" t="s">
        <v>49</v>
      </c>
      <c r="C70" s="101">
        <v>2341000</v>
      </c>
      <c r="D70" s="101">
        <v>0</v>
      </c>
      <c r="E70" s="101">
        <v>0</v>
      </c>
      <c r="F70" s="159">
        <v>0</v>
      </c>
      <c r="G70" s="180">
        <f>SUM(C70:F70)</f>
        <v>2341000</v>
      </c>
      <c r="H70" s="158">
        <v>1272797</v>
      </c>
      <c r="I70" s="158">
        <f t="shared" si="35"/>
        <v>213531</v>
      </c>
      <c r="J70" s="101">
        <v>2554531</v>
      </c>
      <c r="K70" s="101">
        <v>0</v>
      </c>
      <c r="L70" s="101">
        <v>0</v>
      </c>
      <c r="M70" s="159">
        <v>0</v>
      </c>
      <c r="N70" s="180">
        <f>SUM(J70:M70)</f>
        <v>2554531</v>
      </c>
      <c r="O70" s="181">
        <f>H70/G70*100</f>
        <v>54.369799231097829</v>
      </c>
      <c r="P70" s="182">
        <f>N70/G70*100</f>
        <v>109.12135839384878</v>
      </c>
    </row>
    <row r="71" spans="1:16" ht="22.5" x14ac:dyDescent="0.25">
      <c r="A71" s="53">
        <v>722113</v>
      </c>
      <c r="B71" s="54" t="s">
        <v>50</v>
      </c>
      <c r="C71" s="46">
        <v>0</v>
      </c>
      <c r="D71" s="46">
        <v>0</v>
      </c>
      <c r="E71" s="101">
        <v>8000100</v>
      </c>
      <c r="F71" s="55">
        <v>0</v>
      </c>
      <c r="G71" s="99">
        <f t="shared" ref="G71" si="36">SUM(C71:F71)</f>
        <v>8000100</v>
      </c>
      <c r="H71" s="35">
        <v>16399</v>
      </c>
      <c r="I71" s="35">
        <f t="shared" si="35"/>
        <v>-6700000</v>
      </c>
      <c r="J71" s="46">
        <v>0</v>
      </c>
      <c r="K71" s="46">
        <v>0</v>
      </c>
      <c r="L71" s="101">
        <v>1300100</v>
      </c>
      <c r="M71" s="55">
        <v>0</v>
      </c>
      <c r="N71" s="99">
        <f t="shared" ref="N71:N76" si="37">SUM(J71:M71)</f>
        <v>1300100</v>
      </c>
      <c r="O71" s="107">
        <f t="shared" ref="O71:O131" si="38">H71/G71*100</f>
        <v>0.20498493768827891</v>
      </c>
      <c r="P71" s="18">
        <f t="shared" ref="P71:P131" si="39">N71/G71*100</f>
        <v>16.251046861914226</v>
      </c>
    </row>
    <row r="72" spans="1:16" ht="22.5" x14ac:dyDescent="0.25">
      <c r="A72" s="53">
        <v>722114</v>
      </c>
      <c r="B72" s="54" t="s">
        <v>129</v>
      </c>
      <c r="C72" s="46">
        <v>2000</v>
      </c>
      <c r="D72" s="46">
        <v>0</v>
      </c>
      <c r="E72" s="101">
        <v>0</v>
      </c>
      <c r="F72" s="55">
        <v>0</v>
      </c>
      <c r="G72" s="99">
        <f>SUM(C72:F72)</f>
        <v>2000</v>
      </c>
      <c r="H72" s="35">
        <v>20</v>
      </c>
      <c r="I72" s="35">
        <f t="shared" si="35"/>
        <v>-2000</v>
      </c>
      <c r="J72" s="46">
        <v>0</v>
      </c>
      <c r="K72" s="46">
        <v>0</v>
      </c>
      <c r="L72" s="101">
        <v>0</v>
      </c>
      <c r="M72" s="55">
        <v>0</v>
      </c>
      <c r="N72" s="99">
        <f>SUM(J72:M72)</f>
        <v>0</v>
      </c>
      <c r="O72" s="107">
        <f t="shared" si="38"/>
        <v>1</v>
      </c>
      <c r="P72" s="18">
        <f t="shared" si="39"/>
        <v>0</v>
      </c>
    </row>
    <row r="73" spans="1:16" ht="22.5" x14ac:dyDescent="0.25">
      <c r="A73" s="53">
        <v>722115</v>
      </c>
      <c r="B73" s="54" t="s">
        <v>51</v>
      </c>
      <c r="C73" s="46">
        <v>0</v>
      </c>
      <c r="D73" s="46">
        <v>0</v>
      </c>
      <c r="E73" s="101">
        <v>2000000</v>
      </c>
      <c r="F73" s="55">
        <v>0</v>
      </c>
      <c r="G73" s="99">
        <f t="shared" ref="G73:G76" si="40">SUM(C73:F73)</f>
        <v>2000000</v>
      </c>
      <c r="H73" s="35">
        <v>1219179</v>
      </c>
      <c r="I73" s="35">
        <f t="shared" si="35"/>
        <v>600000</v>
      </c>
      <c r="J73" s="46">
        <v>0</v>
      </c>
      <c r="K73" s="46">
        <v>0</v>
      </c>
      <c r="L73" s="101">
        <v>2600000</v>
      </c>
      <c r="M73" s="55">
        <v>0</v>
      </c>
      <c r="N73" s="99">
        <f t="shared" si="37"/>
        <v>2600000</v>
      </c>
      <c r="O73" s="107">
        <f t="shared" si="38"/>
        <v>60.958950000000002</v>
      </c>
      <c r="P73" s="18">
        <f t="shared" si="39"/>
        <v>130</v>
      </c>
    </row>
    <row r="74" spans="1:16" x14ac:dyDescent="0.25">
      <c r="A74" s="53">
        <v>722116</v>
      </c>
      <c r="B74" s="54" t="s">
        <v>52</v>
      </c>
      <c r="C74" s="46">
        <v>0</v>
      </c>
      <c r="D74" s="46">
        <v>0</v>
      </c>
      <c r="E74" s="101">
        <v>11500000</v>
      </c>
      <c r="F74" s="55">
        <v>0</v>
      </c>
      <c r="G74" s="99">
        <f t="shared" si="40"/>
        <v>11500000</v>
      </c>
      <c r="H74" s="35">
        <v>4555536</v>
      </c>
      <c r="I74" s="35">
        <f t="shared" si="35"/>
        <v>-1000000</v>
      </c>
      <c r="J74" s="46">
        <v>0</v>
      </c>
      <c r="K74" s="46">
        <v>0</v>
      </c>
      <c r="L74" s="101">
        <v>10500000</v>
      </c>
      <c r="M74" s="55">
        <v>0</v>
      </c>
      <c r="N74" s="99">
        <f t="shared" si="37"/>
        <v>10500000</v>
      </c>
      <c r="O74" s="107">
        <f t="shared" si="38"/>
        <v>39.613356521739128</v>
      </c>
      <c r="P74" s="18">
        <f t="shared" si="39"/>
        <v>91.304347826086953</v>
      </c>
    </row>
    <row r="75" spans="1:16" x14ac:dyDescent="0.25">
      <c r="A75" s="47">
        <v>7222</v>
      </c>
      <c r="B75" s="48" t="s">
        <v>53</v>
      </c>
      <c r="C75" s="49">
        <f>SUM(C76)</f>
        <v>90500</v>
      </c>
      <c r="D75" s="49">
        <f>SUM(D76)</f>
        <v>0</v>
      </c>
      <c r="E75" s="49">
        <f>SUM(E76)</f>
        <v>0</v>
      </c>
      <c r="F75" s="49">
        <f>SUM(F76)</f>
        <v>0</v>
      </c>
      <c r="G75" s="115">
        <f t="shared" si="40"/>
        <v>90500</v>
      </c>
      <c r="H75" s="51">
        <f>H76</f>
        <v>53147</v>
      </c>
      <c r="I75" s="51">
        <f>SUM(I76)</f>
        <v>25453</v>
      </c>
      <c r="J75" s="49">
        <f>SUM(J76)</f>
        <v>115953</v>
      </c>
      <c r="K75" s="49">
        <f>SUM(K76)</f>
        <v>0</v>
      </c>
      <c r="L75" s="49">
        <f>SUM(L76)</f>
        <v>0</v>
      </c>
      <c r="M75" s="49">
        <f>SUM(M76)</f>
        <v>0</v>
      </c>
      <c r="N75" s="115">
        <f t="shared" si="37"/>
        <v>115953</v>
      </c>
      <c r="O75" s="107">
        <f t="shared" si="38"/>
        <v>58.725966850828726</v>
      </c>
      <c r="P75" s="18">
        <f t="shared" si="39"/>
        <v>128.12486187845303</v>
      </c>
    </row>
    <row r="76" spans="1:16" x14ac:dyDescent="0.25">
      <c r="A76" s="47">
        <v>722200</v>
      </c>
      <c r="B76" s="48" t="s">
        <v>53</v>
      </c>
      <c r="C76" s="49">
        <v>90500</v>
      </c>
      <c r="D76" s="49">
        <v>0</v>
      </c>
      <c r="E76" s="49">
        <v>0</v>
      </c>
      <c r="F76" s="28">
        <v>0</v>
      </c>
      <c r="G76" s="115">
        <f t="shared" si="40"/>
        <v>90500</v>
      </c>
      <c r="H76" s="35">
        <v>53147</v>
      </c>
      <c r="I76" s="35">
        <f>N76-G76</f>
        <v>25453</v>
      </c>
      <c r="J76" s="49">
        <v>115953</v>
      </c>
      <c r="K76" s="49">
        <v>0</v>
      </c>
      <c r="L76" s="49">
        <v>0</v>
      </c>
      <c r="M76" s="28">
        <v>0</v>
      </c>
      <c r="N76" s="115">
        <f t="shared" si="37"/>
        <v>115953</v>
      </c>
      <c r="O76" s="107">
        <f t="shared" si="38"/>
        <v>58.725966850828726</v>
      </c>
      <c r="P76" s="18">
        <f t="shared" si="39"/>
        <v>128.12486187845303</v>
      </c>
    </row>
    <row r="77" spans="1:16" x14ac:dyDescent="0.25">
      <c r="A77" s="47">
        <v>7224</v>
      </c>
      <c r="B77" s="48" t="s">
        <v>54</v>
      </c>
      <c r="C77" s="51">
        <f t="shared" ref="C77:G77" si="41">SUM(C78:C87)</f>
        <v>12055850</v>
      </c>
      <c r="D77" s="51">
        <f t="shared" si="41"/>
        <v>0</v>
      </c>
      <c r="E77" s="51">
        <f t="shared" si="41"/>
        <v>1001000</v>
      </c>
      <c r="F77" s="51">
        <f t="shared" si="41"/>
        <v>0</v>
      </c>
      <c r="G77" s="51">
        <f t="shared" si="41"/>
        <v>13056850</v>
      </c>
      <c r="H77" s="51">
        <f>SUM(H78:H87)</f>
        <v>6399018</v>
      </c>
      <c r="I77" s="51">
        <f t="shared" ref="I77:N77" si="42">SUM(I78:I87)</f>
        <v>465266</v>
      </c>
      <c r="J77" s="51">
        <f t="shared" si="42"/>
        <v>12521116</v>
      </c>
      <c r="K77" s="51">
        <f t="shared" si="42"/>
        <v>0</v>
      </c>
      <c r="L77" s="51">
        <f t="shared" si="42"/>
        <v>1001000</v>
      </c>
      <c r="M77" s="51">
        <f t="shared" si="42"/>
        <v>0</v>
      </c>
      <c r="N77" s="51">
        <f t="shared" si="42"/>
        <v>13522116</v>
      </c>
      <c r="O77" s="107">
        <f t="shared" si="38"/>
        <v>49.008895713744124</v>
      </c>
      <c r="P77" s="18">
        <f t="shared" si="39"/>
        <v>103.5633862685104</v>
      </c>
    </row>
    <row r="78" spans="1:16" ht="33.75" x14ac:dyDescent="0.25">
      <c r="A78" s="25">
        <v>722411</v>
      </c>
      <c r="B78" s="45" t="s">
        <v>55</v>
      </c>
      <c r="C78" s="27">
        <v>1103000</v>
      </c>
      <c r="D78" s="27">
        <v>0</v>
      </c>
      <c r="E78" s="27">
        <v>0</v>
      </c>
      <c r="F78" s="28">
        <v>0</v>
      </c>
      <c r="G78" s="114">
        <f t="shared" ref="G78:G84" si="43">SUM(C78:F78)</f>
        <v>1103000</v>
      </c>
      <c r="H78" s="35">
        <v>578615</v>
      </c>
      <c r="I78" s="35">
        <f>N78-G78</f>
        <v>54000</v>
      </c>
      <c r="J78" s="27">
        <v>1157000</v>
      </c>
      <c r="K78" s="27">
        <v>0</v>
      </c>
      <c r="L78" s="27">
        <v>0</v>
      </c>
      <c r="M78" s="28">
        <v>0</v>
      </c>
      <c r="N78" s="114">
        <f t="shared" ref="N78:N84" si="44">SUM(J78:M78)</f>
        <v>1157000</v>
      </c>
      <c r="O78" s="107">
        <f t="shared" si="38"/>
        <v>52.458295557570267</v>
      </c>
      <c r="P78" s="18">
        <f t="shared" si="39"/>
        <v>104.89573889392565</v>
      </c>
    </row>
    <row r="79" spans="1:16" ht="33.75" x14ac:dyDescent="0.25">
      <c r="A79" s="25">
        <v>722412</v>
      </c>
      <c r="B79" s="45" t="s">
        <v>56</v>
      </c>
      <c r="C79" s="27">
        <v>1549000</v>
      </c>
      <c r="D79" s="27">
        <v>0</v>
      </c>
      <c r="E79" s="27">
        <v>0</v>
      </c>
      <c r="F79" s="28">
        <v>0</v>
      </c>
      <c r="G79" s="114">
        <f t="shared" si="43"/>
        <v>1549000</v>
      </c>
      <c r="H79" s="35">
        <v>785269</v>
      </c>
      <c r="I79" s="35">
        <f>N79-G79</f>
        <v>21000</v>
      </c>
      <c r="J79" s="27">
        <v>1570000</v>
      </c>
      <c r="K79" s="27">
        <v>0</v>
      </c>
      <c r="L79" s="27">
        <v>0</v>
      </c>
      <c r="M79" s="28">
        <v>0</v>
      </c>
      <c r="N79" s="114">
        <f t="shared" si="44"/>
        <v>1570000</v>
      </c>
      <c r="O79" s="107">
        <f t="shared" si="38"/>
        <v>50.695222724338286</v>
      </c>
      <c r="P79" s="18">
        <f t="shared" si="39"/>
        <v>101.3557133634603</v>
      </c>
    </row>
    <row r="80" spans="1:16" ht="22.5" x14ac:dyDescent="0.25">
      <c r="A80" s="25">
        <v>722414</v>
      </c>
      <c r="B80" s="45" t="s">
        <v>57</v>
      </c>
      <c r="C80" s="27">
        <v>100</v>
      </c>
      <c r="D80" s="27">
        <v>0</v>
      </c>
      <c r="E80" s="27">
        <v>0</v>
      </c>
      <c r="F80" s="61">
        <v>0</v>
      </c>
      <c r="G80" s="114">
        <f t="shared" si="43"/>
        <v>100</v>
      </c>
      <c r="H80" s="35">
        <v>0</v>
      </c>
      <c r="I80" s="35">
        <f>N80-G80</f>
        <v>0</v>
      </c>
      <c r="J80" s="27">
        <v>100</v>
      </c>
      <c r="K80" s="27">
        <v>0</v>
      </c>
      <c r="L80" s="27">
        <v>0</v>
      </c>
      <c r="M80" s="61">
        <v>0</v>
      </c>
      <c r="N80" s="114">
        <f t="shared" si="44"/>
        <v>100</v>
      </c>
      <c r="O80" s="107">
        <f t="shared" si="38"/>
        <v>0</v>
      </c>
      <c r="P80" s="18">
        <f t="shared" si="39"/>
        <v>100</v>
      </c>
    </row>
    <row r="81" spans="1:16" ht="22.5" x14ac:dyDescent="0.25">
      <c r="A81" s="25">
        <v>722415</v>
      </c>
      <c r="B81" s="45" t="s">
        <v>58</v>
      </c>
      <c r="C81" s="27">
        <v>247000</v>
      </c>
      <c r="D81" s="27">
        <v>0</v>
      </c>
      <c r="E81" s="27">
        <v>0</v>
      </c>
      <c r="F81" s="61">
        <v>0</v>
      </c>
      <c r="G81" s="114">
        <f t="shared" si="43"/>
        <v>247000</v>
      </c>
      <c r="H81" s="35">
        <v>71789</v>
      </c>
      <c r="I81" s="35">
        <f>N81-G81</f>
        <v>-97000</v>
      </c>
      <c r="J81" s="27">
        <v>150000</v>
      </c>
      <c r="K81" s="27">
        <v>0</v>
      </c>
      <c r="L81" s="27">
        <v>0</v>
      </c>
      <c r="M81" s="61">
        <v>0</v>
      </c>
      <c r="N81" s="114">
        <f t="shared" si="44"/>
        <v>150000</v>
      </c>
      <c r="O81" s="107">
        <f t="shared" si="38"/>
        <v>29.064372469635629</v>
      </c>
      <c r="P81" s="18">
        <f t="shared" si="39"/>
        <v>60.728744939271252</v>
      </c>
    </row>
    <row r="82" spans="1:16" ht="22.5" x14ac:dyDescent="0.25">
      <c r="A82" s="25">
        <v>722416</v>
      </c>
      <c r="B82" s="45" t="s">
        <v>59</v>
      </c>
      <c r="C82" s="27">
        <v>566000</v>
      </c>
      <c r="D82" s="27">
        <v>0</v>
      </c>
      <c r="E82" s="27">
        <v>0</v>
      </c>
      <c r="F82" s="61">
        <v>0</v>
      </c>
      <c r="G82" s="114">
        <f t="shared" si="43"/>
        <v>566000</v>
      </c>
      <c r="H82" s="35">
        <v>252842</v>
      </c>
      <c r="I82" s="35">
        <f>N82-G82</f>
        <v>-56000</v>
      </c>
      <c r="J82" s="27">
        <v>510000</v>
      </c>
      <c r="K82" s="27">
        <v>0</v>
      </c>
      <c r="L82" s="27">
        <v>0</v>
      </c>
      <c r="M82" s="61">
        <v>0</v>
      </c>
      <c r="N82" s="114">
        <f t="shared" si="44"/>
        <v>510000</v>
      </c>
      <c r="O82" s="107">
        <f t="shared" si="38"/>
        <v>44.671731448763254</v>
      </c>
      <c r="P82" s="18">
        <f t="shared" si="39"/>
        <v>90.10600706713781</v>
      </c>
    </row>
    <row r="83" spans="1:16" ht="22.5" x14ac:dyDescent="0.25">
      <c r="A83" s="25">
        <v>722418</v>
      </c>
      <c r="B83" s="45" t="s">
        <v>60</v>
      </c>
      <c r="C83" s="27">
        <v>250</v>
      </c>
      <c r="D83" s="27">
        <v>0</v>
      </c>
      <c r="E83" s="27">
        <v>0</v>
      </c>
      <c r="F83" s="61">
        <v>0</v>
      </c>
      <c r="G83" s="114">
        <f t="shared" si="43"/>
        <v>250</v>
      </c>
      <c r="H83" s="35">
        <v>0</v>
      </c>
      <c r="I83" s="35"/>
      <c r="J83" s="27">
        <v>250</v>
      </c>
      <c r="K83" s="27">
        <v>0</v>
      </c>
      <c r="L83" s="27">
        <v>0</v>
      </c>
      <c r="M83" s="61">
        <v>0</v>
      </c>
      <c r="N83" s="114">
        <f t="shared" si="44"/>
        <v>250</v>
      </c>
      <c r="O83" s="107">
        <f t="shared" si="38"/>
        <v>0</v>
      </c>
      <c r="P83" s="18">
        <f t="shared" si="39"/>
        <v>100</v>
      </c>
    </row>
    <row r="84" spans="1:16" ht="22.5" x14ac:dyDescent="0.25">
      <c r="A84" s="25">
        <v>722419</v>
      </c>
      <c r="B84" s="45" t="s">
        <v>61</v>
      </c>
      <c r="C84" s="27">
        <v>2500</v>
      </c>
      <c r="D84" s="27">
        <v>0</v>
      </c>
      <c r="E84" s="27">
        <v>0</v>
      </c>
      <c r="F84" s="61">
        <v>0</v>
      </c>
      <c r="G84" s="114">
        <f t="shared" si="43"/>
        <v>2500</v>
      </c>
      <c r="H84" s="35">
        <v>3440</v>
      </c>
      <c r="I84" s="35">
        <f>N84-G84</f>
        <v>4500</v>
      </c>
      <c r="J84" s="27">
        <v>7000</v>
      </c>
      <c r="K84" s="27">
        <v>0</v>
      </c>
      <c r="L84" s="27">
        <v>0</v>
      </c>
      <c r="M84" s="61">
        <v>0</v>
      </c>
      <c r="N84" s="114">
        <f t="shared" si="44"/>
        <v>7000</v>
      </c>
      <c r="O84" s="107">
        <f t="shared" si="38"/>
        <v>137.6</v>
      </c>
      <c r="P84" s="18">
        <f t="shared" si="39"/>
        <v>280</v>
      </c>
    </row>
    <row r="85" spans="1:16" x14ac:dyDescent="0.25">
      <c r="A85" s="53">
        <v>722451</v>
      </c>
      <c r="B85" s="54" t="s">
        <v>62</v>
      </c>
      <c r="C85" s="101">
        <v>615000</v>
      </c>
      <c r="D85" s="56">
        <v>0</v>
      </c>
      <c r="E85" s="101">
        <v>1001000</v>
      </c>
      <c r="F85" s="56">
        <v>0</v>
      </c>
      <c r="G85" s="35">
        <f>SUM(C85:F85)</f>
        <v>1616000</v>
      </c>
      <c r="H85" s="35">
        <v>203610</v>
      </c>
      <c r="I85" s="35">
        <f>N85-G85</f>
        <v>-168090</v>
      </c>
      <c r="J85" s="101">
        <v>446910</v>
      </c>
      <c r="K85" s="56">
        <v>0</v>
      </c>
      <c r="L85" s="101">
        <v>1001000</v>
      </c>
      <c r="M85" s="56">
        <v>0</v>
      </c>
      <c r="N85" s="35">
        <f>SUM(J85:M85)</f>
        <v>1447910</v>
      </c>
      <c r="O85" s="107">
        <f t="shared" si="38"/>
        <v>12.599628712871286</v>
      </c>
      <c r="P85" s="18">
        <f t="shared" si="39"/>
        <v>89.598391089108915</v>
      </c>
    </row>
    <row r="86" spans="1:16" ht="22.5" x14ac:dyDescent="0.25">
      <c r="A86" s="53">
        <v>722481</v>
      </c>
      <c r="B86" s="54" t="s">
        <v>63</v>
      </c>
      <c r="C86" s="101">
        <v>7963000</v>
      </c>
      <c r="D86" s="56">
        <v>0</v>
      </c>
      <c r="E86" s="46">
        <v>0</v>
      </c>
      <c r="F86" s="56">
        <v>0</v>
      </c>
      <c r="G86" s="35">
        <f>SUM(C86:F86)</f>
        <v>7963000</v>
      </c>
      <c r="H86" s="35">
        <v>4469320</v>
      </c>
      <c r="I86" s="35">
        <f>N86-G86</f>
        <v>646856</v>
      </c>
      <c r="J86" s="101">
        <v>8609856</v>
      </c>
      <c r="K86" s="56">
        <v>0</v>
      </c>
      <c r="L86" s="46">
        <v>0</v>
      </c>
      <c r="M86" s="56">
        <v>0</v>
      </c>
      <c r="N86" s="35">
        <f>SUM(J86:M86)</f>
        <v>8609856</v>
      </c>
      <c r="O86" s="107">
        <f t="shared" si="38"/>
        <v>56.126083134497051</v>
      </c>
      <c r="P86" s="18">
        <f t="shared" si="39"/>
        <v>108.12327012432502</v>
      </c>
    </row>
    <row r="87" spans="1:16" x14ac:dyDescent="0.25">
      <c r="A87" s="53">
        <v>722490</v>
      </c>
      <c r="B87" s="54" t="s">
        <v>143</v>
      </c>
      <c r="C87" s="101">
        <v>10000</v>
      </c>
      <c r="D87" s="56">
        <v>0</v>
      </c>
      <c r="E87" s="46">
        <v>0</v>
      </c>
      <c r="F87" s="56">
        <v>0</v>
      </c>
      <c r="G87" s="35">
        <f>SUM(C87:F87)</f>
        <v>10000</v>
      </c>
      <c r="H87" s="99">
        <v>34133</v>
      </c>
      <c r="I87" s="35">
        <f>N87-G87</f>
        <v>60000</v>
      </c>
      <c r="J87" s="101">
        <v>70000</v>
      </c>
      <c r="K87" s="56">
        <v>0</v>
      </c>
      <c r="L87" s="46">
        <v>0</v>
      </c>
      <c r="M87" s="56">
        <v>0</v>
      </c>
      <c r="N87" s="35">
        <f>SUM(J87:M87)</f>
        <v>70000</v>
      </c>
      <c r="O87" s="107" t="s">
        <v>140</v>
      </c>
      <c r="P87" s="18" t="s">
        <v>140</v>
      </c>
    </row>
    <row r="88" spans="1:16" x14ac:dyDescent="0.25">
      <c r="A88" s="47">
        <v>7225</v>
      </c>
      <c r="B88" s="48" t="s">
        <v>64</v>
      </c>
      <c r="C88" s="51">
        <f t="shared" ref="C88:G88" si="45">SUM(C89:C115)</f>
        <v>22605600</v>
      </c>
      <c r="D88" s="51">
        <f t="shared" si="45"/>
        <v>0</v>
      </c>
      <c r="E88" s="51">
        <f t="shared" si="45"/>
        <v>9613508</v>
      </c>
      <c r="F88" s="51">
        <f t="shared" si="45"/>
        <v>0</v>
      </c>
      <c r="G88" s="51">
        <f t="shared" si="45"/>
        <v>32219008</v>
      </c>
      <c r="H88" s="51">
        <f>SUM(H89:H115)</f>
        <v>14966321</v>
      </c>
      <c r="I88" s="51">
        <f t="shared" ref="I88:N88" si="46">SUM(I89:I115)</f>
        <v>-641185</v>
      </c>
      <c r="J88" s="51">
        <f t="shared" si="46"/>
        <v>23720465</v>
      </c>
      <c r="K88" s="51">
        <f t="shared" si="46"/>
        <v>0</v>
      </c>
      <c r="L88" s="51">
        <f t="shared" si="46"/>
        <v>7857458</v>
      </c>
      <c r="M88" s="51">
        <f t="shared" si="46"/>
        <v>0</v>
      </c>
      <c r="N88" s="51">
        <f t="shared" si="46"/>
        <v>31577823</v>
      </c>
      <c r="O88" s="107">
        <f t="shared" si="38"/>
        <v>46.45183675425389</v>
      </c>
      <c r="P88" s="18">
        <f t="shared" si="39"/>
        <v>98.009917003031262</v>
      </c>
    </row>
    <row r="89" spans="1:16" ht="33.75" x14ac:dyDescent="0.25">
      <c r="A89" s="25">
        <v>722511</v>
      </c>
      <c r="B89" s="45" t="s">
        <v>65</v>
      </c>
      <c r="C89" s="27">
        <v>1000</v>
      </c>
      <c r="D89" s="27">
        <v>0</v>
      </c>
      <c r="E89" s="27">
        <v>0</v>
      </c>
      <c r="F89" s="28">
        <v>0</v>
      </c>
      <c r="G89" s="114">
        <f t="shared" ref="G89:G98" si="47">SUM(C89:F89)</f>
        <v>1000</v>
      </c>
      <c r="H89" s="35">
        <v>510</v>
      </c>
      <c r="I89" s="35">
        <f t="shared" ref="I89:I115" si="48">N89-G89</f>
        <v>0</v>
      </c>
      <c r="J89" s="27">
        <v>1000</v>
      </c>
      <c r="K89" s="27">
        <v>0</v>
      </c>
      <c r="L89" s="27">
        <v>0</v>
      </c>
      <c r="M89" s="28">
        <v>0</v>
      </c>
      <c r="N89" s="114">
        <f t="shared" ref="N89:N98" si="49">SUM(J89:M89)</f>
        <v>1000</v>
      </c>
      <c r="O89" s="107">
        <f t="shared" si="38"/>
        <v>51</v>
      </c>
      <c r="P89" s="18">
        <f t="shared" si="39"/>
        <v>100</v>
      </c>
    </row>
    <row r="90" spans="1:16" ht="22.5" x14ac:dyDescent="0.25">
      <c r="A90" s="53">
        <v>722512</v>
      </c>
      <c r="B90" s="54" t="s">
        <v>66</v>
      </c>
      <c r="C90" s="46">
        <v>370000</v>
      </c>
      <c r="D90" s="46">
        <v>0</v>
      </c>
      <c r="E90" s="46">
        <v>0</v>
      </c>
      <c r="F90" s="55">
        <v>0</v>
      </c>
      <c r="G90" s="99">
        <f t="shared" si="47"/>
        <v>370000</v>
      </c>
      <c r="H90" s="35">
        <v>271188</v>
      </c>
      <c r="I90" s="35">
        <f t="shared" si="48"/>
        <v>180000</v>
      </c>
      <c r="J90" s="46">
        <v>550000</v>
      </c>
      <c r="K90" s="46">
        <v>0</v>
      </c>
      <c r="L90" s="46">
        <v>0</v>
      </c>
      <c r="M90" s="55">
        <v>0</v>
      </c>
      <c r="N90" s="99">
        <f t="shared" si="49"/>
        <v>550000</v>
      </c>
      <c r="O90" s="107">
        <f t="shared" si="38"/>
        <v>73.294054054054058</v>
      </c>
      <c r="P90" s="18">
        <f t="shared" si="39"/>
        <v>148.64864864864865</v>
      </c>
    </row>
    <row r="91" spans="1:16" ht="22.5" x14ac:dyDescent="0.25">
      <c r="A91" s="53">
        <v>722513</v>
      </c>
      <c r="B91" s="54" t="s">
        <v>67</v>
      </c>
      <c r="C91" s="46">
        <v>2000</v>
      </c>
      <c r="D91" s="46">
        <v>0</v>
      </c>
      <c r="E91" s="46">
        <v>0</v>
      </c>
      <c r="F91" s="55">
        <v>0</v>
      </c>
      <c r="G91" s="99">
        <f t="shared" si="47"/>
        <v>2000</v>
      </c>
      <c r="H91" s="35">
        <v>635</v>
      </c>
      <c r="I91" s="35">
        <f t="shared" si="48"/>
        <v>0</v>
      </c>
      <c r="J91" s="46">
        <v>2000</v>
      </c>
      <c r="K91" s="46">
        <v>0</v>
      </c>
      <c r="L91" s="46">
        <v>0</v>
      </c>
      <c r="M91" s="55">
        <v>0</v>
      </c>
      <c r="N91" s="99">
        <f t="shared" si="49"/>
        <v>2000</v>
      </c>
      <c r="O91" s="107">
        <f t="shared" si="38"/>
        <v>31.75</v>
      </c>
      <c r="P91" s="18">
        <f t="shared" si="39"/>
        <v>100</v>
      </c>
    </row>
    <row r="92" spans="1:16" ht="22.5" x14ac:dyDescent="0.25">
      <c r="A92" s="53">
        <v>722514</v>
      </c>
      <c r="B92" s="54" t="s">
        <v>68</v>
      </c>
      <c r="C92" s="46">
        <v>211000</v>
      </c>
      <c r="D92" s="46">
        <v>0</v>
      </c>
      <c r="E92" s="46">
        <v>0</v>
      </c>
      <c r="F92" s="55">
        <v>0</v>
      </c>
      <c r="G92" s="99">
        <f t="shared" si="47"/>
        <v>211000</v>
      </c>
      <c r="H92" s="35">
        <v>99208</v>
      </c>
      <c r="I92" s="35">
        <f t="shared" si="48"/>
        <v>-11000</v>
      </c>
      <c r="J92" s="46">
        <v>200000</v>
      </c>
      <c r="K92" s="46">
        <v>0</v>
      </c>
      <c r="L92" s="46">
        <v>0</v>
      </c>
      <c r="M92" s="55">
        <v>0</v>
      </c>
      <c r="N92" s="99">
        <f t="shared" si="49"/>
        <v>200000</v>
      </c>
      <c r="O92" s="107">
        <f t="shared" si="38"/>
        <v>47.018009478672987</v>
      </c>
      <c r="P92" s="18">
        <f t="shared" si="39"/>
        <v>94.786729857819907</v>
      </c>
    </row>
    <row r="93" spans="1:16" ht="22.5" x14ac:dyDescent="0.25">
      <c r="A93" s="53">
        <v>722515</v>
      </c>
      <c r="B93" s="54" t="s">
        <v>69</v>
      </c>
      <c r="C93" s="46">
        <v>970000</v>
      </c>
      <c r="D93" s="46">
        <v>0</v>
      </c>
      <c r="E93" s="46">
        <v>0</v>
      </c>
      <c r="F93" s="55">
        <v>0</v>
      </c>
      <c r="G93" s="99">
        <f t="shared" si="47"/>
        <v>970000</v>
      </c>
      <c r="H93" s="35">
        <v>497658</v>
      </c>
      <c r="I93" s="35">
        <f t="shared" si="48"/>
        <v>30000</v>
      </c>
      <c r="J93" s="46">
        <v>1000000</v>
      </c>
      <c r="K93" s="46">
        <v>0</v>
      </c>
      <c r="L93" s="46">
        <v>0</v>
      </c>
      <c r="M93" s="55">
        <v>0</v>
      </c>
      <c r="N93" s="99">
        <f t="shared" si="49"/>
        <v>1000000</v>
      </c>
      <c r="O93" s="107">
        <f t="shared" si="38"/>
        <v>51.304948453608247</v>
      </c>
      <c r="P93" s="18">
        <f t="shared" si="39"/>
        <v>103.09278350515463</v>
      </c>
    </row>
    <row r="94" spans="1:16" ht="22.5" x14ac:dyDescent="0.25">
      <c r="A94" s="53">
        <v>722516</v>
      </c>
      <c r="B94" s="54" t="s">
        <v>70</v>
      </c>
      <c r="C94" s="46">
        <v>225000</v>
      </c>
      <c r="D94" s="46">
        <v>0</v>
      </c>
      <c r="E94" s="46">
        <v>0</v>
      </c>
      <c r="F94" s="55">
        <v>0</v>
      </c>
      <c r="G94" s="99">
        <f t="shared" si="47"/>
        <v>225000</v>
      </c>
      <c r="H94" s="35">
        <v>153470</v>
      </c>
      <c r="I94" s="35">
        <f t="shared" si="48"/>
        <v>75000</v>
      </c>
      <c r="J94" s="46">
        <v>300000</v>
      </c>
      <c r="K94" s="46">
        <v>0</v>
      </c>
      <c r="L94" s="46">
        <v>0</v>
      </c>
      <c r="M94" s="55">
        <v>0</v>
      </c>
      <c r="N94" s="99">
        <f t="shared" si="49"/>
        <v>300000</v>
      </c>
      <c r="O94" s="107">
        <f t="shared" si="38"/>
        <v>68.208888888888879</v>
      </c>
      <c r="P94" s="18">
        <f t="shared" si="39"/>
        <v>133.33333333333331</v>
      </c>
    </row>
    <row r="95" spans="1:16" ht="33.75" x14ac:dyDescent="0.25">
      <c r="A95" s="53">
        <v>722517</v>
      </c>
      <c r="B95" s="54" t="s">
        <v>71</v>
      </c>
      <c r="C95" s="46">
        <v>200000</v>
      </c>
      <c r="D95" s="46">
        <v>0</v>
      </c>
      <c r="E95" s="46">
        <v>0</v>
      </c>
      <c r="F95" s="55">
        <v>0</v>
      </c>
      <c r="G95" s="99">
        <f t="shared" si="47"/>
        <v>200000</v>
      </c>
      <c r="H95" s="35">
        <v>114555</v>
      </c>
      <c r="I95" s="35">
        <f t="shared" si="48"/>
        <v>30000</v>
      </c>
      <c r="J95" s="46">
        <v>230000</v>
      </c>
      <c r="K95" s="46">
        <v>0</v>
      </c>
      <c r="L95" s="46">
        <v>0</v>
      </c>
      <c r="M95" s="55">
        <v>0</v>
      </c>
      <c r="N95" s="99">
        <f t="shared" si="49"/>
        <v>230000</v>
      </c>
      <c r="O95" s="107">
        <f t="shared" si="38"/>
        <v>57.277500000000003</v>
      </c>
      <c r="P95" s="18">
        <f t="shared" si="39"/>
        <v>114.99999999999999</v>
      </c>
    </row>
    <row r="96" spans="1:16" ht="22.5" x14ac:dyDescent="0.25">
      <c r="A96" s="53">
        <v>722518</v>
      </c>
      <c r="B96" s="54" t="s">
        <v>72</v>
      </c>
      <c r="C96" s="46">
        <v>0</v>
      </c>
      <c r="D96" s="46">
        <v>0</v>
      </c>
      <c r="E96" s="46">
        <v>500000</v>
      </c>
      <c r="F96" s="55">
        <v>0</v>
      </c>
      <c r="G96" s="99">
        <f t="shared" si="47"/>
        <v>500000</v>
      </c>
      <c r="H96" s="35">
        <v>105827</v>
      </c>
      <c r="I96" s="35">
        <f t="shared" si="48"/>
        <v>100000</v>
      </c>
      <c r="J96" s="46">
        <v>0</v>
      </c>
      <c r="K96" s="46">
        <v>0</v>
      </c>
      <c r="L96" s="46">
        <v>600000</v>
      </c>
      <c r="M96" s="55">
        <v>0</v>
      </c>
      <c r="N96" s="99">
        <f t="shared" si="49"/>
        <v>600000</v>
      </c>
      <c r="O96" s="107">
        <f t="shared" si="38"/>
        <v>21.165400000000002</v>
      </c>
      <c r="P96" s="18">
        <f t="shared" si="39"/>
        <v>120</v>
      </c>
    </row>
    <row r="97" spans="1:16" ht="22.5" x14ac:dyDescent="0.25">
      <c r="A97" s="53">
        <v>722519</v>
      </c>
      <c r="B97" s="54" t="s">
        <v>73</v>
      </c>
      <c r="C97" s="46">
        <v>3500</v>
      </c>
      <c r="D97" s="46">
        <v>0</v>
      </c>
      <c r="E97" s="46">
        <v>0</v>
      </c>
      <c r="F97" s="55">
        <v>0</v>
      </c>
      <c r="G97" s="99">
        <f t="shared" si="47"/>
        <v>3500</v>
      </c>
      <c r="H97" s="35">
        <v>751</v>
      </c>
      <c r="I97" s="35">
        <f t="shared" si="48"/>
        <v>-1500</v>
      </c>
      <c r="J97" s="46">
        <v>2000</v>
      </c>
      <c r="K97" s="46">
        <v>0</v>
      </c>
      <c r="L97" s="46">
        <v>0</v>
      </c>
      <c r="M97" s="55">
        <v>0</v>
      </c>
      <c r="N97" s="99">
        <f t="shared" si="49"/>
        <v>2000</v>
      </c>
      <c r="O97" s="107">
        <f t="shared" si="38"/>
        <v>21.457142857142859</v>
      </c>
      <c r="P97" s="18">
        <f t="shared" si="39"/>
        <v>57.142857142857139</v>
      </c>
    </row>
    <row r="98" spans="1:16" ht="22.5" x14ac:dyDescent="0.25">
      <c r="A98" s="25">
        <v>722541</v>
      </c>
      <c r="B98" s="45" t="s">
        <v>74</v>
      </c>
      <c r="C98" s="101">
        <v>5000</v>
      </c>
      <c r="D98" s="27">
        <v>0</v>
      </c>
      <c r="E98" s="46">
        <v>0</v>
      </c>
      <c r="F98" s="28">
        <v>0</v>
      </c>
      <c r="G98" s="114">
        <f t="shared" si="47"/>
        <v>5000</v>
      </c>
      <c r="H98" s="35">
        <v>2421</v>
      </c>
      <c r="I98" s="35">
        <f t="shared" si="48"/>
        <v>0</v>
      </c>
      <c r="J98" s="101">
        <v>5000</v>
      </c>
      <c r="K98" s="27">
        <v>0</v>
      </c>
      <c r="L98" s="46">
        <v>0</v>
      </c>
      <c r="M98" s="28">
        <v>0</v>
      </c>
      <c r="N98" s="114">
        <f t="shared" si="49"/>
        <v>5000</v>
      </c>
      <c r="O98" s="107">
        <f t="shared" si="38"/>
        <v>48.42</v>
      </c>
      <c r="P98" s="18">
        <f t="shared" si="39"/>
        <v>100</v>
      </c>
    </row>
    <row r="99" spans="1:16" ht="22.5" x14ac:dyDescent="0.25">
      <c r="A99" s="25">
        <v>722562</v>
      </c>
      <c r="B99" s="45" t="s">
        <v>75</v>
      </c>
      <c r="C99" s="27">
        <v>1000</v>
      </c>
      <c r="D99" s="27">
        <v>0</v>
      </c>
      <c r="E99" s="46">
        <v>0</v>
      </c>
      <c r="F99" s="28">
        <v>0</v>
      </c>
      <c r="G99" s="114">
        <f t="shared" ref="G99:G100" si="50">SUM(C99:F99)</f>
        <v>1000</v>
      </c>
      <c r="H99" s="35">
        <v>0</v>
      </c>
      <c r="I99" s="35">
        <f t="shared" si="48"/>
        <v>0</v>
      </c>
      <c r="J99" s="27">
        <v>1000</v>
      </c>
      <c r="K99" s="27">
        <v>0</v>
      </c>
      <c r="L99" s="46">
        <v>0</v>
      </c>
      <c r="M99" s="28">
        <v>0</v>
      </c>
      <c r="N99" s="114">
        <f t="shared" ref="N99:N131" si="51">SUM(J99:M99)</f>
        <v>1000</v>
      </c>
      <c r="O99" s="107">
        <f t="shared" si="38"/>
        <v>0</v>
      </c>
      <c r="P99" s="18">
        <f t="shared" si="39"/>
        <v>100</v>
      </c>
    </row>
    <row r="100" spans="1:16" ht="33.75" x14ac:dyDescent="0.25">
      <c r="A100" s="53">
        <v>722563</v>
      </c>
      <c r="B100" s="54" t="s">
        <v>76</v>
      </c>
      <c r="C100" s="27">
        <v>1000</v>
      </c>
      <c r="D100" s="27">
        <v>0</v>
      </c>
      <c r="E100" s="46">
        <v>0</v>
      </c>
      <c r="F100" s="55">
        <v>0</v>
      </c>
      <c r="G100" s="99">
        <f t="shared" si="50"/>
        <v>1000</v>
      </c>
      <c r="H100" s="35">
        <v>3915</v>
      </c>
      <c r="I100" s="35">
        <f t="shared" si="48"/>
        <v>9000</v>
      </c>
      <c r="J100" s="27">
        <v>10000</v>
      </c>
      <c r="K100" s="27">
        <v>0</v>
      </c>
      <c r="L100" s="46">
        <v>0</v>
      </c>
      <c r="M100" s="55">
        <v>0</v>
      </c>
      <c r="N100" s="99">
        <f t="shared" si="51"/>
        <v>10000</v>
      </c>
      <c r="O100" s="107">
        <f t="shared" si="38"/>
        <v>391.5</v>
      </c>
      <c r="P100" s="18">
        <f t="shared" si="39"/>
        <v>1000</v>
      </c>
    </row>
    <row r="101" spans="1:16" ht="22.5" x14ac:dyDescent="0.25">
      <c r="A101" s="53">
        <v>722564</v>
      </c>
      <c r="B101" s="54" t="s">
        <v>149</v>
      </c>
      <c r="C101" s="27">
        <v>100</v>
      </c>
      <c r="D101" s="27">
        <v>0</v>
      </c>
      <c r="E101" s="46">
        <v>0</v>
      </c>
      <c r="F101" s="55">
        <v>0</v>
      </c>
      <c r="G101" s="99">
        <v>0</v>
      </c>
      <c r="H101" s="35">
        <v>103</v>
      </c>
      <c r="I101" s="35">
        <f t="shared" si="48"/>
        <v>0</v>
      </c>
      <c r="J101" s="27">
        <v>100</v>
      </c>
      <c r="K101" s="27">
        <v>0</v>
      </c>
      <c r="L101" s="46">
        <v>0</v>
      </c>
      <c r="M101" s="55">
        <v>0</v>
      </c>
      <c r="N101" s="99">
        <v>0</v>
      </c>
      <c r="O101" s="107" t="s">
        <v>140</v>
      </c>
      <c r="P101" s="18" t="s">
        <v>140</v>
      </c>
    </row>
    <row r="102" spans="1:16" x14ac:dyDescent="0.25">
      <c r="A102" s="25">
        <v>722570</v>
      </c>
      <c r="B102" s="45" t="s">
        <v>77</v>
      </c>
      <c r="C102" s="27">
        <v>3000</v>
      </c>
      <c r="D102" s="27">
        <v>0</v>
      </c>
      <c r="E102" s="46">
        <v>0</v>
      </c>
      <c r="F102" s="28">
        <v>0</v>
      </c>
      <c r="G102" s="114">
        <f t="shared" ref="G102:G123" si="52">SUM(C102:F102)</f>
        <v>3000</v>
      </c>
      <c r="H102" s="35">
        <v>2048</v>
      </c>
      <c r="I102" s="35">
        <f t="shared" si="48"/>
        <v>2000</v>
      </c>
      <c r="J102" s="27">
        <v>5000</v>
      </c>
      <c r="K102" s="27">
        <v>0</v>
      </c>
      <c r="L102" s="46">
        <v>0</v>
      </c>
      <c r="M102" s="28">
        <v>0</v>
      </c>
      <c r="N102" s="114">
        <f t="shared" si="51"/>
        <v>5000</v>
      </c>
      <c r="O102" s="107">
        <f t="shared" si="38"/>
        <v>68.266666666666666</v>
      </c>
      <c r="P102" s="18">
        <f t="shared" si="39"/>
        <v>166.66666666666669</v>
      </c>
    </row>
    <row r="103" spans="1:16" ht="33.75" x14ac:dyDescent="0.25">
      <c r="A103" s="53">
        <v>722581</v>
      </c>
      <c r="B103" s="54" t="s">
        <v>76</v>
      </c>
      <c r="C103" s="27">
        <v>0</v>
      </c>
      <c r="D103" s="27">
        <v>0</v>
      </c>
      <c r="E103" s="101">
        <v>7045000</v>
      </c>
      <c r="F103" s="55">
        <v>0</v>
      </c>
      <c r="G103" s="99">
        <f t="shared" si="52"/>
        <v>7045000</v>
      </c>
      <c r="H103" s="35">
        <v>2231109</v>
      </c>
      <c r="I103" s="35">
        <f t="shared" si="48"/>
        <v>-1752000</v>
      </c>
      <c r="J103" s="27">
        <v>0</v>
      </c>
      <c r="K103" s="27">
        <v>0</v>
      </c>
      <c r="L103" s="101">
        <v>5293000</v>
      </c>
      <c r="M103" s="55">
        <v>0</v>
      </c>
      <c r="N103" s="99">
        <f t="shared" si="51"/>
        <v>5293000</v>
      </c>
      <c r="O103" s="107">
        <f t="shared" si="38"/>
        <v>31.669396735273242</v>
      </c>
      <c r="P103" s="18">
        <f t="shared" si="39"/>
        <v>75.131298793470549</v>
      </c>
    </row>
    <row r="104" spans="1:16" ht="56.25" x14ac:dyDescent="0.25">
      <c r="A104" s="53">
        <v>722582</v>
      </c>
      <c r="B104" s="54" t="s">
        <v>78</v>
      </c>
      <c r="C104" s="27">
        <v>0</v>
      </c>
      <c r="D104" s="27">
        <v>0</v>
      </c>
      <c r="E104" s="101">
        <v>230000</v>
      </c>
      <c r="F104" s="55">
        <v>0</v>
      </c>
      <c r="G104" s="99">
        <f t="shared" si="52"/>
        <v>230000</v>
      </c>
      <c r="H104" s="35">
        <v>135396</v>
      </c>
      <c r="I104" s="35">
        <f t="shared" si="48"/>
        <v>60000</v>
      </c>
      <c r="J104" s="27">
        <v>0</v>
      </c>
      <c r="K104" s="27">
        <v>0</v>
      </c>
      <c r="L104" s="101">
        <v>290000</v>
      </c>
      <c r="M104" s="55">
        <v>0</v>
      </c>
      <c r="N104" s="99">
        <f t="shared" si="51"/>
        <v>290000</v>
      </c>
      <c r="O104" s="107">
        <f t="shared" si="38"/>
        <v>58.867826086956519</v>
      </c>
      <c r="P104" s="18">
        <f t="shared" si="39"/>
        <v>126.08695652173914</v>
      </c>
    </row>
    <row r="105" spans="1:16" ht="33.75" x14ac:dyDescent="0.25">
      <c r="A105" s="53">
        <v>722583</v>
      </c>
      <c r="B105" s="54" t="s">
        <v>79</v>
      </c>
      <c r="C105" s="27">
        <v>15000</v>
      </c>
      <c r="D105" s="27">
        <v>0</v>
      </c>
      <c r="E105" s="46">
        <v>100000</v>
      </c>
      <c r="F105" s="55">
        <v>0</v>
      </c>
      <c r="G105" s="99">
        <f t="shared" si="52"/>
        <v>115000</v>
      </c>
      <c r="H105" s="35">
        <v>11401</v>
      </c>
      <c r="I105" s="35">
        <f t="shared" si="48"/>
        <v>-58000</v>
      </c>
      <c r="J105" s="27">
        <v>15000</v>
      </c>
      <c r="K105" s="27">
        <v>0</v>
      </c>
      <c r="L105" s="46">
        <v>42000</v>
      </c>
      <c r="M105" s="55">
        <v>0</v>
      </c>
      <c r="N105" s="99">
        <f t="shared" si="51"/>
        <v>57000</v>
      </c>
      <c r="O105" s="107">
        <f t="shared" si="38"/>
        <v>9.9139130434782601</v>
      </c>
      <c r="P105" s="18">
        <f t="shared" si="39"/>
        <v>49.565217391304351</v>
      </c>
    </row>
    <row r="106" spans="1:16" ht="33.75" x14ac:dyDescent="0.25">
      <c r="A106" s="53">
        <v>722584</v>
      </c>
      <c r="B106" s="54" t="s">
        <v>80</v>
      </c>
      <c r="C106" s="46">
        <v>0</v>
      </c>
      <c r="D106" s="46">
        <v>0</v>
      </c>
      <c r="E106" s="101">
        <v>125000</v>
      </c>
      <c r="F106" s="55">
        <v>0</v>
      </c>
      <c r="G106" s="99">
        <f t="shared" si="52"/>
        <v>125000</v>
      </c>
      <c r="H106" s="35">
        <v>12302</v>
      </c>
      <c r="I106" s="35">
        <f t="shared" si="48"/>
        <v>-42000</v>
      </c>
      <c r="J106" s="46">
        <v>0</v>
      </c>
      <c r="K106" s="46">
        <v>0</v>
      </c>
      <c r="L106" s="101">
        <v>83000</v>
      </c>
      <c r="M106" s="55">
        <v>0</v>
      </c>
      <c r="N106" s="99">
        <f t="shared" si="51"/>
        <v>83000</v>
      </c>
      <c r="O106" s="107">
        <f t="shared" si="38"/>
        <v>9.8415999999999997</v>
      </c>
      <c r="P106" s="18">
        <f t="shared" si="39"/>
        <v>66.400000000000006</v>
      </c>
    </row>
    <row r="107" spans="1:16" ht="22.5" x14ac:dyDescent="0.25">
      <c r="A107" s="53">
        <v>722585</v>
      </c>
      <c r="B107" s="54" t="s">
        <v>81</v>
      </c>
      <c r="C107" s="27">
        <v>0</v>
      </c>
      <c r="D107" s="27">
        <v>0</v>
      </c>
      <c r="E107" s="101">
        <v>20000</v>
      </c>
      <c r="F107" s="28">
        <v>0</v>
      </c>
      <c r="G107" s="114">
        <f t="shared" si="52"/>
        <v>20000</v>
      </c>
      <c r="H107" s="35">
        <v>6865</v>
      </c>
      <c r="I107" s="35">
        <f t="shared" si="48"/>
        <v>0</v>
      </c>
      <c r="J107" s="27">
        <v>0</v>
      </c>
      <c r="K107" s="27">
        <v>0</v>
      </c>
      <c r="L107" s="101">
        <v>20000</v>
      </c>
      <c r="M107" s="28">
        <v>0</v>
      </c>
      <c r="N107" s="114">
        <f t="shared" si="51"/>
        <v>20000</v>
      </c>
      <c r="O107" s="107">
        <f t="shared" si="38"/>
        <v>34.325000000000003</v>
      </c>
      <c r="P107" s="18">
        <f t="shared" si="39"/>
        <v>100</v>
      </c>
    </row>
    <row r="108" spans="1:16" ht="22.5" x14ac:dyDescent="0.25">
      <c r="A108" s="53">
        <v>722586</v>
      </c>
      <c r="B108" s="54" t="s">
        <v>82</v>
      </c>
      <c r="C108" s="46">
        <v>0</v>
      </c>
      <c r="D108" s="46">
        <v>0</v>
      </c>
      <c r="E108" s="101">
        <v>15000</v>
      </c>
      <c r="F108" s="55">
        <v>0</v>
      </c>
      <c r="G108" s="99">
        <f t="shared" si="52"/>
        <v>15000</v>
      </c>
      <c r="H108" s="35">
        <v>2436</v>
      </c>
      <c r="I108" s="35">
        <f t="shared" si="48"/>
        <v>0</v>
      </c>
      <c r="J108" s="46">
        <v>0</v>
      </c>
      <c r="K108" s="46">
        <v>0</v>
      </c>
      <c r="L108" s="101">
        <v>15000</v>
      </c>
      <c r="M108" s="55">
        <v>0</v>
      </c>
      <c r="N108" s="99">
        <f t="shared" si="51"/>
        <v>15000</v>
      </c>
      <c r="O108" s="107">
        <f t="shared" si="38"/>
        <v>16.239999999999998</v>
      </c>
      <c r="P108" s="18">
        <f t="shared" si="39"/>
        <v>100</v>
      </c>
    </row>
    <row r="109" spans="1:16" x14ac:dyDescent="0.25">
      <c r="A109" s="53">
        <v>722591</v>
      </c>
      <c r="B109" s="54" t="s">
        <v>83</v>
      </c>
      <c r="C109" s="27">
        <v>500000</v>
      </c>
      <c r="D109" s="27">
        <v>0</v>
      </c>
      <c r="E109" s="101">
        <v>711958</v>
      </c>
      <c r="F109" s="28">
        <v>0</v>
      </c>
      <c r="G109" s="114">
        <f t="shared" si="52"/>
        <v>1211958</v>
      </c>
      <c r="H109" s="35">
        <v>417332</v>
      </c>
      <c r="I109" s="35">
        <f t="shared" si="48"/>
        <v>10000</v>
      </c>
      <c r="J109" s="27">
        <v>500000</v>
      </c>
      <c r="K109" s="27">
        <v>0</v>
      </c>
      <c r="L109" s="101">
        <v>721958</v>
      </c>
      <c r="M109" s="28">
        <v>0</v>
      </c>
      <c r="N109" s="114">
        <f t="shared" si="51"/>
        <v>1221958</v>
      </c>
      <c r="O109" s="107">
        <f t="shared" si="38"/>
        <v>34.434526609007904</v>
      </c>
      <c r="P109" s="18">
        <f t="shared" si="39"/>
        <v>100.82511110120977</v>
      </c>
    </row>
    <row r="110" spans="1:16" x14ac:dyDescent="0.25">
      <c r="A110" s="53">
        <v>722594</v>
      </c>
      <c r="B110" s="54" t="s">
        <v>84</v>
      </c>
      <c r="C110" s="27">
        <v>15000</v>
      </c>
      <c r="D110" s="27">
        <v>0</v>
      </c>
      <c r="E110" s="46">
        <v>0</v>
      </c>
      <c r="F110" s="28">
        <v>0</v>
      </c>
      <c r="G110" s="114">
        <f t="shared" si="52"/>
        <v>15000</v>
      </c>
      <c r="H110" s="35">
        <v>7009</v>
      </c>
      <c r="I110" s="35">
        <f t="shared" si="48"/>
        <v>1000</v>
      </c>
      <c r="J110" s="27">
        <v>16000</v>
      </c>
      <c r="K110" s="27">
        <v>0</v>
      </c>
      <c r="L110" s="46">
        <v>0</v>
      </c>
      <c r="M110" s="28">
        <v>0</v>
      </c>
      <c r="N110" s="114">
        <f t="shared" si="51"/>
        <v>16000</v>
      </c>
      <c r="O110" s="107">
        <f t="shared" si="38"/>
        <v>46.726666666666667</v>
      </c>
      <c r="P110" s="18">
        <f t="shared" si="39"/>
        <v>106.66666666666667</v>
      </c>
    </row>
    <row r="111" spans="1:16" x14ac:dyDescent="0.25">
      <c r="A111" s="53">
        <v>722595</v>
      </c>
      <c r="B111" s="54" t="s">
        <v>85</v>
      </c>
      <c r="C111" s="27">
        <v>3000</v>
      </c>
      <c r="D111" s="27">
        <v>0</v>
      </c>
      <c r="E111" s="46">
        <v>0</v>
      </c>
      <c r="F111" s="28">
        <v>0</v>
      </c>
      <c r="G111" s="114">
        <f t="shared" si="52"/>
        <v>3000</v>
      </c>
      <c r="H111" s="35">
        <v>1565</v>
      </c>
      <c r="I111" s="35">
        <f t="shared" si="48"/>
        <v>1000</v>
      </c>
      <c r="J111" s="27">
        <v>4000</v>
      </c>
      <c r="K111" s="27">
        <v>0</v>
      </c>
      <c r="L111" s="46">
        <v>0</v>
      </c>
      <c r="M111" s="28">
        <v>0</v>
      </c>
      <c r="N111" s="114">
        <f t="shared" si="51"/>
        <v>4000</v>
      </c>
      <c r="O111" s="107">
        <f t="shared" si="38"/>
        <v>52.166666666666664</v>
      </c>
      <c r="P111" s="18">
        <f t="shared" si="39"/>
        <v>133.33333333333331</v>
      </c>
    </row>
    <row r="112" spans="1:16" x14ac:dyDescent="0.25">
      <c r="A112" s="53">
        <v>722596</v>
      </c>
      <c r="B112" s="54" t="s">
        <v>86</v>
      </c>
      <c r="C112" s="27">
        <v>5000</v>
      </c>
      <c r="D112" s="27">
        <v>0</v>
      </c>
      <c r="E112" s="46">
        <v>0</v>
      </c>
      <c r="F112" s="28">
        <v>0</v>
      </c>
      <c r="G112" s="114">
        <f t="shared" si="52"/>
        <v>5000</v>
      </c>
      <c r="H112" s="35">
        <v>2860</v>
      </c>
      <c r="I112" s="35">
        <f t="shared" si="48"/>
        <v>1000</v>
      </c>
      <c r="J112" s="27">
        <v>6000</v>
      </c>
      <c r="K112" s="27">
        <v>0</v>
      </c>
      <c r="L112" s="46">
        <v>0</v>
      </c>
      <c r="M112" s="28">
        <v>0</v>
      </c>
      <c r="N112" s="114">
        <f t="shared" si="51"/>
        <v>6000</v>
      </c>
      <c r="O112" s="107">
        <f t="shared" si="38"/>
        <v>57.199999999999996</v>
      </c>
      <c r="P112" s="18">
        <f t="shared" si="39"/>
        <v>120</v>
      </c>
    </row>
    <row r="113" spans="1:16" ht="33.75" x14ac:dyDescent="0.25">
      <c r="A113" s="53">
        <v>722597</v>
      </c>
      <c r="B113" s="54" t="s">
        <v>87</v>
      </c>
      <c r="C113" s="27">
        <v>330000</v>
      </c>
      <c r="D113" s="46">
        <v>0</v>
      </c>
      <c r="E113" s="101">
        <v>866550</v>
      </c>
      <c r="F113" s="28">
        <v>0</v>
      </c>
      <c r="G113" s="114">
        <f t="shared" si="52"/>
        <v>1196550</v>
      </c>
      <c r="H113" s="35">
        <v>540345</v>
      </c>
      <c r="I113" s="35">
        <f t="shared" si="48"/>
        <v>-74050</v>
      </c>
      <c r="J113" s="27">
        <v>330000</v>
      </c>
      <c r="K113" s="46">
        <v>0</v>
      </c>
      <c r="L113" s="101">
        <v>792500</v>
      </c>
      <c r="M113" s="28">
        <v>0</v>
      </c>
      <c r="N113" s="114">
        <f t="shared" si="51"/>
        <v>1122500</v>
      </c>
      <c r="O113" s="107">
        <f t="shared" si="38"/>
        <v>45.158580920145418</v>
      </c>
      <c r="P113" s="18">
        <f t="shared" si="39"/>
        <v>93.811374367974594</v>
      </c>
    </row>
    <row r="114" spans="1:16" x14ac:dyDescent="0.25">
      <c r="A114" s="53">
        <v>722598</v>
      </c>
      <c r="B114" s="54" t="s">
        <v>88</v>
      </c>
      <c r="C114" s="27">
        <v>1125000</v>
      </c>
      <c r="D114" s="46">
        <v>0</v>
      </c>
      <c r="E114" s="46">
        <v>0</v>
      </c>
      <c r="F114" s="55">
        <v>0</v>
      </c>
      <c r="G114" s="99">
        <f t="shared" si="52"/>
        <v>1125000</v>
      </c>
      <c r="H114" s="35">
        <v>902450</v>
      </c>
      <c r="I114" s="35">
        <f t="shared" si="48"/>
        <v>418365</v>
      </c>
      <c r="J114" s="27">
        <v>1543365</v>
      </c>
      <c r="K114" s="46">
        <v>0</v>
      </c>
      <c r="L114" s="46">
        <v>0</v>
      </c>
      <c r="M114" s="55">
        <v>0</v>
      </c>
      <c r="N114" s="99">
        <f t="shared" si="51"/>
        <v>1543365</v>
      </c>
      <c r="O114" s="107">
        <f t="shared" si="38"/>
        <v>80.217777777777783</v>
      </c>
      <c r="P114" s="18">
        <f t="shared" si="39"/>
        <v>137.18799999999999</v>
      </c>
    </row>
    <row r="115" spans="1:16" x14ac:dyDescent="0.25">
      <c r="A115" s="53">
        <v>722599</v>
      </c>
      <c r="B115" s="54" t="s">
        <v>89</v>
      </c>
      <c r="C115" s="101">
        <v>18620000</v>
      </c>
      <c r="D115" s="56">
        <v>0</v>
      </c>
      <c r="E115" s="46">
        <v>0</v>
      </c>
      <c r="F115" s="57">
        <v>0</v>
      </c>
      <c r="G115" s="99">
        <f t="shared" si="52"/>
        <v>18620000</v>
      </c>
      <c r="H115" s="35">
        <v>9442962</v>
      </c>
      <c r="I115" s="35">
        <f t="shared" si="48"/>
        <v>380000</v>
      </c>
      <c r="J115" s="101">
        <v>19000000</v>
      </c>
      <c r="K115" s="56">
        <v>0</v>
      </c>
      <c r="L115" s="46">
        <v>0</v>
      </c>
      <c r="M115" s="57">
        <v>0</v>
      </c>
      <c r="N115" s="99">
        <f t="shared" si="51"/>
        <v>19000000</v>
      </c>
      <c r="O115" s="107">
        <f t="shared" si="38"/>
        <v>50.714081632653063</v>
      </c>
      <c r="P115" s="18">
        <f t="shared" si="39"/>
        <v>102.04081632653062</v>
      </c>
    </row>
    <row r="116" spans="1:16" ht="22.5" x14ac:dyDescent="0.25">
      <c r="A116" s="47">
        <v>7226</v>
      </c>
      <c r="B116" s="48" t="s">
        <v>90</v>
      </c>
      <c r="C116" s="49">
        <f t="shared" ref="C116:F116" si="53">SUM(C117:C123)</f>
        <v>19116000</v>
      </c>
      <c r="D116" s="49">
        <f t="shared" si="53"/>
        <v>338000</v>
      </c>
      <c r="E116" s="49">
        <f t="shared" si="53"/>
        <v>2107600</v>
      </c>
      <c r="F116" s="170">
        <f t="shared" si="53"/>
        <v>0</v>
      </c>
      <c r="G116" s="115">
        <f t="shared" si="52"/>
        <v>21561600</v>
      </c>
      <c r="H116" s="51">
        <f t="shared" ref="H116:M116" si="54">SUM(H117:H123)</f>
        <v>11324753</v>
      </c>
      <c r="I116" s="51">
        <f>SUM(I117:I123)</f>
        <v>1218900</v>
      </c>
      <c r="J116" s="49">
        <f t="shared" si="54"/>
        <v>20268000</v>
      </c>
      <c r="K116" s="49">
        <f t="shared" si="54"/>
        <v>335000</v>
      </c>
      <c r="L116" s="49">
        <f t="shared" si="54"/>
        <v>2177500</v>
      </c>
      <c r="M116" s="170">
        <f t="shared" si="54"/>
        <v>0</v>
      </c>
      <c r="N116" s="115">
        <f t="shared" si="51"/>
        <v>22780500</v>
      </c>
      <c r="O116" s="107">
        <f t="shared" si="38"/>
        <v>52.522785878598988</v>
      </c>
      <c r="P116" s="18">
        <f t="shared" si="39"/>
        <v>105.65310552092609</v>
      </c>
    </row>
    <row r="117" spans="1:16" x14ac:dyDescent="0.25">
      <c r="A117" s="25">
        <v>722611</v>
      </c>
      <c r="B117" s="45" t="s">
        <v>91</v>
      </c>
      <c r="C117" s="27">
        <v>65000</v>
      </c>
      <c r="D117" s="27">
        <v>0</v>
      </c>
      <c r="E117" s="27">
        <v>0</v>
      </c>
      <c r="F117" s="61">
        <v>0</v>
      </c>
      <c r="G117" s="114">
        <f t="shared" si="52"/>
        <v>65000</v>
      </c>
      <c r="H117" s="35">
        <v>33825</v>
      </c>
      <c r="I117" s="35">
        <f t="shared" ref="I117:I123" si="55">N117-G117</f>
        <v>2000</v>
      </c>
      <c r="J117" s="27">
        <v>67000</v>
      </c>
      <c r="K117" s="27">
        <v>0</v>
      </c>
      <c r="L117" s="27">
        <v>0</v>
      </c>
      <c r="M117" s="61">
        <v>0</v>
      </c>
      <c r="N117" s="114">
        <f t="shared" si="51"/>
        <v>67000</v>
      </c>
      <c r="O117" s="107">
        <f t="shared" si="38"/>
        <v>52.038461538461533</v>
      </c>
      <c r="P117" s="18">
        <f t="shared" si="39"/>
        <v>103.07692307692307</v>
      </c>
    </row>
    <row r="118" spans="1:16" x14ac:dyDescent="0.25">
      <c r="A118" s="53">
        <v>722612</v>
      </c>
      <c r="B118" s="54" t="s">
        <v>92</v>
      </c>
      <c r="C118" s="46">
        <v>1650000</v>
      </c>
      <c r="D118" s="46">
        <v>0</v>
      </c>
      <c r="E118" s="101">
        <v>100600</v>
      </c>
      <c r="F118" s="57">
        <v>0</v>
      </c>
      <c r="G118" s="99">
        <f t="shared" si="52"/>
        <v>1750600</v>
      </c>
      <c r="H118" s="35">
        <v>1029244</v>
      </c>
      <c r="I118" s="35">
        <f t="shared" si="55"/>
        <v>-50600</v>
      </c>
      <c r="J118" s="46">
        <v>1650000</v>
      </c>
      <c r="K118" s="46">
        <v>0</v>
      </c>
      <c r="L118" s="101">
        <v>50000</v>
      </c>
      <c r="M118" s="57">
        <v>0</v>
      </c>
      <c r="N118" s="99">
        <f t="shared" si="51"/>
        <v>1700000</v>
      </c>
      <c r="O118" s="107">
        <f t="shared" si="38"/>
        <v>58.79378498800412</v>
      </c>
      <c r="P118" s="18">
        <f t="shared" si="39"/>
        <v>97.109562435736322</v>
      </c>
    </row>
    <row r="119" spans="1:16" x14ac:dyDescent="0.25">
      <c r="A119" s="53">
        <v>722613</v>
      </c>
      <c r="B119" s="54" t="s">
        <v>93</v>
      </c>
      <c r="C119" s="56">
        <v>2200000</v>
      </c>
      <c r="D119" s="46">
        <v>0</v>
      </c>
      <c r="E119" s="101">
        <v>2007000</v>
      </c>
      <c r="F119" s="57">
        <v>0</v>
      </c>
      <c r="G119" s="99">
        <f t="shared" si="52"/>
        <v>4207000</v>
      </c>
      <c r="H119" s="35">
        <v>2322520</v>
      </c>
      <c r="I119" s="35">
        <f t="shared" si="55"/>
        <v>120500</v>
      </c>
      <c r="J119" s="56">
        <v>2200000</v>
      </c>
      <c r="K119" s="46">
        <v>0</v>
      </c>
      <c r="L119" s="101">
        <v>2127500</v>
      </c>
      <c r="M119" s="57">
        <v>0</v>
      </c>
      <c r="N119" s="99">
        <f t="shared" si="51"/>
        <v>4327500</v>
      </c>
      <c r="O119" s="107">
        <f t="shared" si="38"/>
        <v>55.206085096268119</v>
      </c>
      <c r="P119" s="18">
        <f t="shared" si="39"/>
        <v>102.86427382933208</v>
      </c>
    </row>
    <row r="120" spans="1:16" x14ac:dyDescent="0.25">
      <c r="A120" s="53">
        <v>722614</v>
      </c>
      <c r="B120" s="54" t="s">
        <v>94</v>
      </c>
      <c r="C120" s="56">
        <v>1000</v>
      </c>
      <c r="D120" s="46">
        <v>0</v>
      </c>
      <c r="E120" s="46">
        <v>0</v>
      </c>
      <c r="F120" s="57">
        <v>0</v>
      </c>
      <c r="G120" s="99">
        <f t="shared" si="52"/>
        <v>1000</v>
      </c>
      <c r="H120" s="35">
        <v>300</v>
      </c>
      <c r="I120" s="35">
        <f t="shared" si="55"/>
        <v>0</v>
      </c>
      <c r="J120" s="56">
        <v>1000</v>
      </c>
      <c r="K120" s="46">
        <v>0</v>
      </c>
      <c r="L120" s="46">
        <v>0</v>
      </c>
      <c r="M120" s="57">
        <v>0</v>
      </c>
      <c r="N120" s="99">
        <f t="shared" si="51"/>
        <v>1000</v>
      </c>
      <c r="O120" s="107">
        <f t="shared" si="38"/>
        <v>30</v>
      </c>
      <c r="P120" s="18">
        <f t="shared" si="39"/>
        <v>100</v>
      </c>
    </row>
    <row r="121" spans="1:16" x14ac:dyDescent="0.25">
      <c r="A121" s="53">
        <v>722615</v>
      </c>
      <c r="B121" s="54" t="s">
        <v>130</v>
      </c>
      <c r="C121" s="56">
        <v>1200000</v>
      </c>
      <c r="D121" s="46">
        <v>0</v>
      </c>
      <c r="E121" s="46">
        <v>0</v>
      </c>
      <c r="F121" s="57">
        <v>0</v>
      </c>
      <c r="G121" s="99">
        <f t="shared" si="52"/>
        <v>1200000</v>
      </c>
      <c r="H121" s="35">
        <v>660984</v>
      </c>
      <c r="I121" s="35">
        <f t="shared" si="55"/>
        <v>150000</v>
      </c>
      <c r="J121" s="56">
        <v>1350000</v>
      </c>
      <c r="K121" s="46">
        <v>0</v>
      </c>
      <c r="L121" s="46">
        <v>0</v>
      </c>
      <c r="M121" s="57">
        <v>0</v>
      </c>
      <c r="N121" s="99">
        <f t="shared" si="51"/>
        <v>1350000</v>
      </c>
      <c r="O121" s="107">
        <f t="shared" si="38"/>
        <v>55.082000000000001</v>
      </c>
      <c r="P121" s="18">
        <f t="shared" si="39"/>
        <v>112.5</v>
      </c>
    </row>
    <row r="122" spans="1:16" ht="22.5" x14ac:dyDescent="0.25">
      <c r="A122" s="53">
        <v>722620</v>
      </c>
      <c r="B122" s="54" t="s">
        <v>95</v>
      </c>
      <c r="C122" s="27">
        <v>9000000</v>
      </c>
      <c r="D122" s="27">
        <v>0</v>
      </c>
      <c r="E122" s="46">
        <v>0</v>
      </c>
      <c r="F122" s="57">
        <v>0</v>
      </c>
      <c r="G122" s="99">
        <f t="shared" si="52"/>
        <v>9000000</v>
      </c>
      <c r="H122" s="35">
        <v>4321890</v>
      </c>
      <c r="I122" s="35">
        <f t="shared" si="55"/>
        <v>0</v>
      </c>
      <c r="J122" s="27">
        <v>9000000</v>
      </c>
      <c r="K122" s="27">
        <v>0</v>
      </c>
      <c r="L122" s="46">
        <v>0</v>
      </c>
      <c r="M122" s="57">
        <v>0</v>
      </c>
      <c r="N122" s="99">
        <f t="shared" si="51"/>
        <v>9000000</v>
      </c>
      <c r="O122" s="107">
        <f t="shared" si="38"/>
        <v>48.021000000000001</v>
      </c>
      <c r="P122" s="18">
        <f t="shared" si="39"/>
        <v>100</v>
      </c>
    </row>
    <row r="123" spans="1:16" x14ac:dyDescent="0.25">
      <c r="A123" s="53">
        <v>722631</v>
      </c>
      <c r="B123" s="54" t="s">
        <v>96</v>
      </c>
      <c r="C123" s="46">
        <v>5000000</v>
      </c>
      <c r="D123" s="101">
        <v>338000</v>
      </c>
      <c r="E123" s="46">
        <v>0</v>
      </c>
      <c r="F123" s="57">
        <v>0</v>
      </c>
      <c r="G123" s="99">
        <f t="shared" si="52"/>
        <v>5338000</v>
      </c>
      <c r="H123" s="35">
        <v>2955990</v>
      </c>
      <c r="I123" s="35">
        <f t="shared" si="55"/>
        <v>997000</v>
      </c>
      <c r="J123" s="46">
        <v>6000000</v>
      </c>
      <c r="K123" s="101">
        <v>335000</v>
      </c>
      <c r="L123" s="46">
        <v>0</v>
      </c>
      <c r="M123" s="57">
        <v>0</v>
      </c>
      <c r="N123" s="99">
        <f t="shared" si="51"/>
        <v>6335000</v>
      </c>
      <c r="O123" s="107">
        <f t="shared" si="38"/>
        <v>55.376358186586735</v>
      </c>
      <c r="P123" s="18">
        <f t="shared" si="39"/>
        <v>118.67740726863994</v>
      </c>
    </row>
    <row r="124" spans="1:16" x14ac:dyDescent="0.25">
      <c r="A124" s="47">
        <v>7227</v>
      </c>
      <c r="B124" s="48" t="s">
        <v>97</v>
      </c>
      <c r="C124" s="49">
        <f t="shared" ref="C124:G124" si="56">C125+C126+C127+C128+C129+C130+C131</f>
        <v>52064202</v>
      </c>
      <c r="D124" s="49">
        <f t="shared" si="56"/>
        <v>0</v>
      </c>
      <c r="E124" s="49">
        <f t="shared" si="56"/>
        <v>0</v>
      </c>
      <c r="F124" s="170">
        <f t="shared" si="56"/>
        <v>0</v>
      </c>
      <c r="G124" s="115">
        <f t="shared" si="56"/>
        <v>52064202</v>
      </c>
      <c r="H124" s="51">
        <f>H125+H126+H127+H128+H129+H130+H131</f>
        <v>10882242</v>
      </c>
      <c r="I124" s="51">
        <f t="shared" ref="I124:N124" si="57">I125+I126+I127+I128+I129+I130+I131</f>
        <v>-11411755</v>
      </c>
      <c r="J124" s="49">
        <f t="shared" si="57"/>
        <v>40652447</v>
      </c>
      <c r="K124" s="49">
        <f t="shared" si="57"/>
        <v>0</v>
      </c>
      <c r="L124" s="49">
        <f t="shared" si="57"/>
        <v>0</v>
      </c>
      <c r="M124" s="170">
        <f t="shared" si="57"/>
        <v>0</v>
      </c>
      <c r="N124" s="115">
        <f t="shared" si="57"/>
        <v>40652447</v>
      </c>
      <c r="O124" s="107">
        <f t="shared" si="38"/>
        <v>20.901582242631893</v>
      </c>
      <c r="P124" s="18">
        <f t="shared" si="39"/>
        <v>78.08137921714426</v>
      </c>
    </row>
    <row r="125" spans="1:16" x14ac:dyDescent="0.25">
      <c r="A125" s="53">
        <v>722710</v>
      </c>
      <c r="B125" s="60" t="s">
        <v>144</v>
      </c>
      <c r="C125" s="27">
        <v>500000</v>
      </c>
      <c r="D125" s="46">
        <v>0</v>
      </c>
      <c r="E125" s="46">
        <v>0</v>
      </c>
      <c r="F125" s="57">
        <v>0</v>
      </c>
      <c r="G125" s="99">
        <f t="shared" ref="G125:G131" si="58">SUM(C125:F125)</f>
        <v>500000</v>
      </c>
      <c r="H125" s="99">
        <v>391023</v>
      </c>
      <c r="I125" s="35">
        <f>N125-G125</f>
        <v>300000</v>
      </c>
      <c r="J125" s="27">
        <v>800000</v>
      </c>
      <c r="K125" s="46">
        <v>0</v>
      </c>
      <c r="L125" s="46">
        <v>0</v>
      </c>
      <c r="M125" s="57">
        <v>0</v>
      </c>
      <c r="N125" s="99">
        <f t="shared" si="51"/>
        <v>800000</v>
      </c>
      <c r="O125" s="107">
        <f t="shared" si="38"/>
        <v>78.204599999999999</v>
      </c>
      <c r="P125" s="18">
        <f t="shared" si="39"/>
        <v>160</v>
      </c>
    </row>
    <row r="126" spans="1:16" x14ac:dyDescent="0.25">
      <c r="A126" s="53">
        <v>722720</v>
      </c>
      <c r="B126" s="60" t="s">
        <v>145</v>
      </c>
      <c r="C126" s="46">
        <v>200</v>
      </c>
      <c r="D126" s="46">
        <v>0</v>
      </c>
      <c r="E126" s="46">
        <v>0</v>
      </c>
      <c r="F126" s="57">
        <v>0</v>
      </c>
      <c r="G126" s="99">
        <f t="shared" si="58"/>
        <v>200</v>
      </c>
      <c r="H126" s="99">
        <v>169</v>
      </c>
      <c r="I126" s="35">
        <f t="shared" ref="I126:I131" si="59">N126-G126</f>
        <v>100</v>
      </c>
      <c r="J126" s="46">
        <v>300</v>
      </c>
      <c r="K126" s="46">
        <v>0</v>
      </c>
      <c r="L126" s="46">
        <v>0</v>
      </c>
      <c r="M126" s="57">
        <v>0</v>
      </c>
      <c r="N126" s="99">
        <f t="shared" si="51"/>
        <v>300</v>
      </c>
      <c r="O126" s="107" t="s">
        <v>140</v>
      </c>
      <c r="P126" s="18" t="s">
        <v>140</v>
      </c>
    </row>
    <row r="127" spans="1:16" x14ac:dyDescent="0.25">
      <c r="A127" s="53">
        <v>722730</v>
      </c>
      <c r="B127" s="60" t="s">
        <v>150</v>
      </c>
      <c r="C127" s="56">
        <v>0</v>
      </c>
      <c r="D127" s="46">
        <v>0</v>
      </c>
      <c r="E127" s="46">
        <v>0</v>
      </c>
      <c r="F127" s="57">
        <v>0</v>
      </c>
      <c r="G127" s="99">
        <f t="shared" si="58"/>
        <v>0</v>
      </c>
      <c r="H127" s="99">
        <v>2559780</v>
      </c>
      <c r="I127" s="35">
        <f t="shared" si="59"/>
        <v>5000000</v>
      </c>
      <c r="J127" s="56">
        <v>5000000</v>
      </c>
      <c r="K127" s="46">
        <v>0</v>
      </c>
      <c r="L127" s="46">
        <v>0</v>
      </c>
      <c r="M127" s="57">
        <v>0</v>
      </c>
      <c r="N127" s="99">
        <f t="shared" si="51"/>
        <v>5000000</v>
      </c>
      <c r="O127" s="107" t="s">
        <v>140</v>
      </c>
      <c r="P127" s="18" t="s">
        <v>140</v>
      </c>
    </row>
    <row r="128" spans="1:16" x14ac:dyDescent="0.25">
      <c r="A128" s="53">
        <v>722740</v>
      </c>
      <c r="B128" s="60" t="s">
        <v>156</v>
      </c>
      <c r="C128" s="56">
        <v>0</v>
      </c>
      <c r="D128" s="46">
        <v>0</v>
      </c>
      <c r="E128" s="46">
        <v>0</v>
      </c>
      <c r="F128" s="57">
        <v>0</v>
      </c>
      <c r="G128" s="99">
        <f t="shared" si="58"/>
        <v>0</v>
      </c>
      <c r="H128" s="99">
        <v>0</v>
      </c>
      <c r="I128" s="35">
        <v>0</v>
      </c>
      <c r="J128" s="56">
        <v>0</v>
      </c>
      <c r="K128" s="46">
        <v>0</v>
      </c>
      <c r="L128" s="46">
        <v>0</v>
      </c>
      <c r="M128" s="57">
        <v>0</v>
      </c>
      <c r="N128" s="99">
        <f t="shared" si="51"/>
        <v>0</v>
      </c>
      <c r="O128" s="107" t="s">
        <v>140</v>
      </c>
      <c r="P128" s="18" t="s">
        <v>140</v>
      </c>
    </row>
    <row r="129" spans="1:16" x14ac:dyDescent="0.25">
      <c r="A129" s="53">
        <v>722750</v>
      </c>
      <c r="B129" s="60" t="s">
        <v>146</v>
      </c>
      <c r="C129" s="56">
        <v>0</v>
      </c>
      <c r="D129" s="46">
        <v>0</v>
      </c>
      <c r="E129" s="46">
        <v>0</v>
      </c>
      <c r="F129" s="57">
        <v>0</v>
      </c>
      <c r="G129" s="99">
        <f t="shared" si="58"/>
        <v>0</v>
      </c>
      <c r="H129" s="99">
        <v>2490108</v>
      </c>
      <c r="I129" s="35">
        <f t="shared" si="59"/>
        <v>5000000</v>
      </c>
      <c r="J129" s="56">
        <v>5000000</v>
      </c>
      <c r="K129" s="46">
        <v>0</v>
      </c>
      <c r="L129" s="46">
        <v>0</v>
      </c>
      <c r="M129" s="57">
        <v>0</v>
      </c>
      <c r="N129" s="99">
        <f t="shared" si="51"/>
        <v>5000000</v>
      </c>
      <c r="O129" s="107" t="s">
        <v>140</v>
      </c>
      <c r="P129" s="18" t="s">
        <v>140</v>
      </c>
    </row>
    <row r="130" spans="1:16" ht="22.5" x14ac:dyDescent="0.25">
      <c r="A130" s="53">
        <v>722760</v>
      </c>
      <c r="B130" s="60" t="s">
        <v>151</v>
      </c>
      <c r="C130" s="27">
        <v>0</v>
      </c>
      <c r="D130" s="46">
        <v>0</v>
      </c>
      <c r="E130" s="46">
        <v>0</v>
      </c>
      <c r="F130" s="57">
        <v>0</v>
      </c>
      <c r="G130" s="99">
        <f t="shared" si="58"/>
        <v>0</v>
      </c>
      <c r="H130" s="99">
        <v>0</v>
      </c>
      <c r="I130" s="35">
        <f t="shared" si="59"/>
        <v>0</v>
      </c>
      <c r="J130" s="27">
        <v>0</v>
      </c>
      <c r="K130" s="46">
        <v>0</v>
      </c>
      <c r="L130" s="46">
        <v>0</v>
      </c>
      <c r="M130" s="57">
        <v>0</v>
      </c>
      <c r="N130" s="99">
        <f t="shared" si="51"/>
        <v>0</v>
      </c>
      <c r="O130" s="107" t="s">
        <v>140</v>
      </c>
      <c r="P130" s="18" t="s">
        <v>140</v>
      </c>
    </row>
    <row r="131" spans="1:16" x14ac:dyDescent="0.25">
      <c r="A131" s="19">
        <v>722790</v>
      </c>
      <c r="B131" s="62" t="s">
        <v>98</v>
      </c>
      <c r="C131" s="172">
        <v>51564002</v>
      </c>
      <c r="D131" s="63">
        <v>0</v>
      </c>
      <c r="E131" s="63">
        <v>0</v>
      </c>
      <c r="F131" s="171">
        <v>0</v>
      </c>
      <c r="G131" s="154">
        <f t="shared" si="58"/>
        <v>51564002</v>
      </c>
      <c r="H131" s="112">
        <v>5441162</v>
      </c>
      <c r="I131" s="100">
        <f t="shared" si="59"/>
        <v>-21711855</v>
      </c>
      <c r="J131" s="172">
        <v>29852147</v>
      </c>
      <c r="K131" s="63">
        <v>0</v>
      </c>
      <c r="L131" s="63">
        <v>0</v>
      </c>
      <c r="M131" s="171">
        <v>0</v>
      </c>
      <c r="N131" s="154">
        <f t="shared" si="51"/>
        <v>29852147</v>
      </c>
      <c r="O131" s="24">
        <f t="shared" si="38"/>
        <v>10.552249222238414</v>
      </c>
      <c r="P131" s="24">
        <f t="shared" si="39"/>
        <v>57.893386552890135</v>
      </c>
    </row>
    <row r="132" spans="1:16" x14ac:dyDescent="0.25">
      <c r="A132" s="1"/>
      <c r="B132" s="1"/>
      <c r="C132" s="1" t="s">
        <v>154</v>
      </c>
      <c r="D132" s="1"/>
      <c r="E132" s="1"/>
      <c r="F132" s="1"/>
      <c r="G132" s="113"/>
      <c r="H132" s="1"/>
      <c r="I132" s="1"/>
      <c r="J132" s="1" t="s">
        <v>154</v>
      </c>
      <c r="K132" s="1"/>
      <c r="L132" s="1"/>
      <c r="M132" s="1"/>
      <c r="N132" s="113"/>
      <c r="O132" s="1"/>
      <c r="P132" s="1"/>
    </row>
    <row r="133" spans="1:16" x14ac:dyDescent="0.25">
      <c r="A133" s="5">
        <v>723</v>
      </c>
      <c r="B133" s="6" t="s">
        <v>99</v>
      </c>
      <c r="C133" s="7">
        <f t="shared" ref="C133:F134" si="60">C134</f>
        <v>11851000</v>
      </c>
      <c r="D133" s="7">
        <f t="shared" si="60"/>
        <v>0</v>
      </c>
      <c r="E133" s="7">
        <f t="shared" si="60"/>
        <v>0</v>
      </c>
      <c r="F133" s="32">
        <f t="shared" si="60"/>
        <v>0</v>
      </c>
      <c r="G133" s="32">
        <f>SUM(C133:F133)</f>
        <v>11851000</v>
      </c>
      <c r="H133" s="10">
        <f t="shared" ref="H133:M134" si="61">H134</f>
        <v>6603786</v>
      </c>
      <c r="I133" s="10">
        <f t="shared" si="61"/>
        <v>492432</v>
      </c>
      <c r="J133" s="7">
        <f t="shared" si="61"/>
        <v>12343432</v>
      </c>
      <c r="K133" s="7">
        <f t="shared" si="61"/>
        <v>0</v>
      </c>
      <c r="L133" s="7">
        <f t="shared" si="61"/>
        <v>0</v>
      </c>
      <c r="M133" s="32">
        <f t="shared" si="61"/>
        <v>0</v>
      </c>
      <c r="N133" s="32">
        <f>SUM(J133:M133)</f>
        <v>12343432</v>
      </c>
      <c r="O133" s="106">
        <f>H133/G133*100</f>
        <v>55.723449497932663</v>
      </c>
      <c r="P133" s="11">
        <f>N133/G133*100</f>
        <v>104.15519365454391</v>
      </c>
    </row>
    <row r="134" spans="1:16" x14ac:dyDescent="0.25">
      <c r="A134" s="12">
        <v>7231</v>
      </c>
      <c r="B134" s="13" t="s">
        <v>100</v>
      </c>
      <c r="C134" s="135">
        <f t="shared" si="60"/>
        <v>11851000</v>
      </c>
      <c r="D134" s="14">
        <f t="shared" si="60"/>
        <v>0</v>
      </c>
      <c r="E134" s="14">
        <f t="shared" si="60"/>
        <v>0</v>
      </c>
      <c r="F134" s="15">
        <f t="shared" si="60"/>
        <v>0</v>
      </c>
      <c r="G134" s="105">
        <f>SUM(C134:F134)</f>
        <v>11851000</v>
      </c>
      <c r="H134" s="17">
        <f t="shared" si="61"/>
        <v>6603786</v>
      </c>
      <c r="I134" s="17">
        <f t="shared" si="61"/>
        <v>492432</v>
      </c>
      <c r="J134" s="135">
        <f t="shared" si="61"/>
        <v>12343432</v>
      </c>
      <c r="K134" s="14">
        <f t="shared" si="61"/>
        <v>0</v>
      </c>
      <c r="L134" s="14">
        <f t="shared" si="61"/>
        <v>0</v>
      </c>
      <c r="M134" s="15">
        <f t="shared" si="61"/>
        <v>0</v>
      </c>
      <c r="N134" s="105">
        <f>SUM(J134:M134)</f>
        <v>12343432</v>
      </c>
      <c r="O134" s="107">
        <f>H134/G134*100</f>
        <v>55.723449497932663</v>
      </c>
      <c r="P134" s="18">
        <f>N134/G134*100</f>
        <v>104.15519365454391</v>
      </c>
    </row>
    <row r="135" spans="1:16" x14ac:dyDescent="0.25">
      <c r="A135" s="19">
        <v>723100</v>
      </c>
      <c r="B135" s="62" t="s">
        <v>100</v>
      </c>
      <c r="C135" s="102">
        <v>11851000</v>
      </c>
      <c r="D135" s="21">
        <v>0</v>
      </c>
      <c r="E135" s="21">
        <v>0</v>
      </c>
      <c r="F135" s="22">
        <v>0</v>
      </c>
      <c r="G135" s="112">
        <f>SUM(C135:F135)</f>
        <v>11851000</v>
      </c>
      <c r="H135" s="58">
        <v>6603786</v>
      </c>
      <c r="I135" s="58">
        <f>N135-G135</f>
        <v>492432</v>
      </c>
      <c r="J135" s="102">
        <v>12343432</v>
      </c>
      <c r="K135" s="21">
        <v>0</v>
      </c>
      <c r="L135" s="21">
        <v>0</v>
      </c>
      <c r="M135" s="22">
        <v>0</v>
      </c>
      <c r="N135" s="112">
        <f>SUM(J135:M135)</f>
        <v>12343432</v>
      </c>
      <c r="O135" s="24">
        <f>H135/G135*100</f>
        <v>55.723449497932663</v>
      </c>
      <c r="P135" s="24">
        <f>N135/G135*100</f>
        <v>104.15519365454391</v>
      </c>
    </row>
    <row r="136" spans="1:16" ht="21" customHeight="1" thickBot="1" x14ac:dyDescent="0.3">
      <c r="A136" s="36"/>
      <c r="B136" s="64"/>
      <c r="C136" s="29"/>
      <c r="D136" s="29"/>
      <c r="E136" s="29"/>
      <c r="F136" s="29"/>
      <c r="G136" s="114"/>
      <c r="H136" s="65"/>
      <c r="I136" s="65"/>
      <c r="J136" s="29"/>
      <c r="K136" s="29"/>
      <c r="L136" s="29"/>
      <c r="M136" s="29"/>
      <c r="N136" s="114"/>
      <c r="O136" s="40"/>
      <c r="P136" s="40"/>
    </row>
    <row r="137" spans="1:16" ht="15.75" thickBot="1" x14ac:dyDescent="0.3">
      <c r="A137" s="152">
        <v>73</v>
      </c>
      <c r="B137" s="3" t="s">
        <v>101</v>
      </c>
      <c r="C137" s="4">
        <f t="shared" ref="C137:F137" si="62">C143+C147</f>
        <v>4503100</v>
      </c>
      <c r="D137" s="4">
        <f t="shared" si="62"/>
        <v>0</v>
      </c>
      <c r="E137" s="4">
        <f t="shared" si="62"/>
        <v>0</v>
      </c>
      <c r="F137" s="4">
        <f t="shared" si="62"/>
        <v>0</v>
      </c>
      <c r="G137" s="4">
        <f>G139+G143+G147</f>
        <v>4503100</v>
      </c>
      <c r="H137" s="4">
        <f t="shared" ref="H137:N137" si="63">H139+H143+H147</f>
        <v>99913</v>
      </c>
      <c r="I137" s="4">
        <f t="shared" si="63"/>
        <v>-4302100</v>
      </c>
      <c r="J137" s="4">
        <f t="shared" si="63"/>
        <v>90560346</v>
      </c>
      <c r="K137" s="4">
        <f t="shared" si="63"/>
        <v>0</v>
      </c>
      <c r="L137" s="4">
        <f t="shared" si="63"/>
        <v>0</v>
      </c>
      <c r="M137" s="4">
        <f t="shared" si="63"/>
        <v>0</v>
      </c>
      <c r="N137" s="4">
        <f t="shared" si="63"/>
        <v>90560346</v>
      </c>
      <c r="O137" s="110">
        <f>H137/G137*100</f>
        <v>2.2187604094956805</v>
      </c>
      <c r="P137" s="77">
        <f>N137/G137*100</f>
        <v>2011.0667318069773</v>
      </c>
    </row>
    <row r="138" spans="1:16" x14ac:dyDescent="0.25">
      <c r="A138" s="183"/>
      <c r="B138" s="184"/>
      <c r="C138" s="185"/>
      <c r="D138" s="185"/>
      <c r="E138" s="185"/>
      <c r="F138" s="185"/>
      <c r="G138" s="186"/>
      <c r="H138" s="185"/>
      <c r="I138" s="185"/>
      <c r="J138" s="185"/>
      <c r="K138" s="185"/>
      <c r="L138" s="185"/>
      <c r="M138" s="185"/>
      <c r="N138" s="186"/>
      <c r="O138" s="122"/>
      <c r="P138" s="123"/>
    </row>
    <row r="139" spans="1:16" ht="25.5" customHeight="1" x14ac:dyDescent="0.25">
      <c r="A139" s="5">
        <v>731</v>
      </c>
      <c r="B139" s="66" t="s">
        <v>163</v>
      </c>
      <c r="C139" s="7">
        <f t="shared" ref="C139:F140" si="64">SUM(C140)</f>
        <v>4500000</v>
      </c>
      <c r="D139" s="7">
        <f t="shared" si="64"/>
        <v>0</v>
      </c>
      <c r="E139" s="7">
        <f t="shared" si="64"/>
        <v>0</v>
      </c>
      <c r="F139" s="32">
        <f t="shared" si="64"/>
        <v>0</v>
      </c>
      <c r="G139" s="32">
        <v>0</v>
      </c>
      <c r="H139" s="10">
        <f>H140</f>
        <v>0</v>
      </c>
      <c r="I139" s="10">
        <f t="shared" ref="I139:M140" si="65">SUM(I140)</f>
        <v>0</v>
      </c>
      <c r="J139" s="7">
        <f t="shared" si="65"/>
        <v>90359346</v>
      </c>
      <c r="K139" s="7">
        <f t="shared" si="65"/>
        <v>0</v>
      </c>
      <c r="L139" s="7">
        <f t="shared" si="65"/>
        <v>0</v>
      </c>
      <c r="M139" s="32">
        <f t="shared" si="65"/>
        <v>0</v>
      </c>
      <c r="N139" s="32">
        <f>SUM(J139:M139)</f>
        <v>90359346</v>
      </c>
      <c r="O139" s="106" t="e">
        <f>H139/G139*100</f>
        <v>#DIV/0!</v>
      </c>
      <c r="P139" s="11" t="e">
        <f>N139/G139*100</f>
        <v>#DIV/0!</v>
      </c>
    </row>
    <row r="140" spans="1:16" ht="22.5" x14ac:dyDescent="0.25">
      <c r="A140" s="12">
        <v>7311</v>
      </c>
      <c r="B140" s="67" t="s">
        <v>163</v>
      </c>
      <c r="C140" s="14">
        <f>SUM(C141)</f>
        <v>4500000</v>
      </c>
      <c r="D140" s="14">
        <f t="shared" si="64"/>
        <v>0</v>
      </c>
      <c r="E140" s="14">
        <f t="shared" si="64"/>
        <v>0</v>
      </c>
      <c r="F140" s="68">
        <f t="shared" si="64"/>
        <v>0</v>
      </c>
      <c r="G140" s="105">
        <v>0</v>
      </c>
      <c r="H140" s="17">
        <f>H141</f>
        <v>0</v>
      </c>
      <c r="I140" s="17">
        <f t="shared" si="65"/>
        <v>0</v>
      </c>
      <c r="J140" s="14">
        <f>SUM(J141)</f>
        <v>90359346</v>
      </c>
      <c r="K140" s="14">
        <f t="shared" si="65"/>
        <v>0</v>
      </c>
      <c r="L140" s="14">
        <f t="shared" si="65"/>
        <v>0</v>
      </c>
      <c r="M140" s="68">
        <f t="shared" si="65"/>
        <v>0</v>
      </c>
      <c r="N140" s="105">
        <f>SUM(J140:M140)</f>
        <v>90359346</v>
      </c>
      <c r="O140" s="107" t="e">
        <f>H140/G140*100</f>
        <v>#DIV/0!</v>
      </c>
      <c r="P140" s="18" t="e">
        <f>N140/G140*100</f>
        <v>#DIV/0!</v>
      </c>
    </row>
    <row r="141" spans="1:16" x14ac:dyDescent="0.25">
      <c r="A141" s="79">
        <v>731111</v>
      </c>
      <c r="B141" s="80" t="s">
        <v>162</v>
      </c>
      <c r="C141" s="21">
        <v>4500000</v>
      </c>
      <c r="D141" s="21"/>
      <c r="E141" s="63">
        <v>0</v>
      </c>
      <c r="F141" s="22"/>
      <c r="G141" s="98">
        <v>0</v>
      </c>
      <c r="H141" s="58">
        <v>0</v>
      </c>
      <c r="I141" s="58">
        <v>0</v>
      </c>
      <c r="J141" s="21">
        <v>90359346</v>
      </c>
      <c r="K141" s="21"/>
      <c r="L141" s="63">
        <v>0</v>
      </c>
      <c r="M141" s="22"/>
      <c r="N141" s="98">
        <f>SUM(J141:M141)</f>
        <v>90359346</v>
      </c>
      <c r="O141" s="24" t="e">
        <f>H141/G141*100</f>
        <v>#DIV/0!</v>
      </c>
      <c r="P141" s="24" t="e">
        <f>N141/G141*100</f>
        <v>#DIV/0!</v>
      </c>
    </row>
    <row r="142" spans="1:16" x14ac:dyDescent="0.25">
      <c r="A142" s="79"/>
      <c r="B142" s="1"/>
      <c r="C142" s="1"/>
      <c r="D142" s="1"/>
      <c r="E142" s="1"/>
      <c r="F142" s="1"/>
      <c r="G142" s="1"/>
      <c r="H142" s="113"/>
      <c r="I142" s="1"/>
      <c r="J142" s="1"/>
      <c r="K142" s="1"/>
      <c r="L142" s="1"/>
      <c r="M142" s="1"/>
      <c r="N142" s="1"/>
      <c r="O142" s="113"/>
      <c r="P142" s="1"/>
    </row>
    <row r="143" spans="1:16" ht="22.5" x14ac:dyDescent="0.25">
      <c r="A143" s="5">
        <v>732</v>
      </c>
      <c r="B143" s="66" t="s">
        <v>131</v>
      </c>
      <c r="C143" s="7">
        <f t="shared" ref="C143:F144" si="66">SUM(C144)</f>
        <v>4500000</v>
      </c>
      <c r="D143" s="7">
        <f t="shared" si="66"/>
        <v>0</v>
      </c>
      <c r="E143" s="7">
        <f t="shared" si="66"/>
        <v>0</v>
      </c>
      <c r="F143" s="32">
        <f t="shared" si="66"/>
        <v>0</v>
      </c>
      <c r="G143" s="32">
        <f>SUM(C143:F143)</f>
        <v>4500000</v>
      </c>
      <c r="H143" s="10">
        <f>H144</f>
        <v>99653</v>
      </c>
      <c r="I143" s="10">
        <f t="shared" ref="I143:M144" si="67">SUM(I144)</f>
        <v>-4300000</v>
      </c>
      <c r="J143" s="7">
        <f t="shared" si="67"/>
        <v>200000</v>
      </c>
      <c r="K143" s="7">
        <f t="shared" si="67"/>
        <v>0</v>
      </c>
      <c r="L143" s="7">
        <f t="shared" si="67"/>
        <v>0</v>
      </c>
      <c r="M143" s="32">
        <f t="shared" si="67"/>
        <v>0</v>
      </c>
      <c r="N143" s="32">
        <f>SUM(J143:M143)</f>
        <v>200000</v>
      </c>
      <c r="O143" s="106">
        <f>H143/G143*100</f>
        <v>2.2145111111111113</v>
      </c>
      <c r="P143" s="11">
        <f>N143/G143*100</f>
        <v>4.4444444444444446</v>
      </c>
    </row>
    <row r="144" spans="1:16" ht="22.5" x14ac:dyDescent="0.25">
      <c r="A144" s="12">
        <v>7321</v>
      </c>
      <c r="B144" s="67" t="s">
        <v>131</v>
      </c>
      <c r="C144" s="14">
        <f>SUM(C145)</f>
        <v>4500000</v>
      </c>
      <c r="D144" s="14">
        <f t="shared" si="66"/>
        <v>0</v>
      </c>
      <c r="E144" s="14">
        <f t="shared" si="66"/>
        <v>0</v>
      </c>
      <c r="F144" s="68">
        <f t="shared" si="66"/>
        <v>0</v>
      </c>
      <c r="G144" s="105">
        <f>SUM(C144:F144)</f>
        <v>4500000</v>
      </c>
      <c r="H144" s="17">
        <f>H145</f>
        <v>99653</v>
      </c>
      <c r="I144" s="17">
        <f t="shared" si="67"/>
        <v>-4300000</v>
      </c>
      <c r="J144" s="14">
        <f>SUM(J145)</f>
        <v>200000</v>
      </c>
      <c r="K144" s="14">
        <f t="shared" si="67"/>
        <v>0</v>
      </c>
      <c r="L144" s="14">
        <f t="shared" si="67"/>
        <v>0</v>
      </c>
      <c r="M144" s="68">
        <f t="shared" si="67"/>
        <v>0</v>
      </c>
      <c r="N144" s="105">
        <f>SUM(J144:M144)</f>
        <v>200000</v>
      </c>
      <c r="O144" s="107">
        <f>H144/G144*100</f>
        <v>2.2145111111111113</v>
      </c>
      <c r="P144" s="18">
        <f>N144/G144*100</f>
        <v>4.4444444444444446</v>
      </c>
    </row>
    <row r="145" spans="1:16" ht="22.5" x14ac:dyDescent="0.25">
      <c r="A145" s="79">
        <v>732100</v>
      </c>
      <c r="B145" s="80" t="s">
        <v>131</v>
      </c>
      <c r="C145" s="21">
        <v>4500000</v>
      </c>
      <c r="D145" s="21"/>
      <c r="E145" s="63">
        <v>0</v>
      </c>
      <c r="F145" s="22"/>
      <c r="G145" s="98">
        <f>SUM(C145:F145)</f>
        <v>4500000</v>
      </c>
      <c r="H145" s="58">
        <v>99653</v>
      </c>
      <c r="I145" s="58">
        <f>N145-G145</f>
        <v>-4300000</v>
      </c>
      <c r="J145" s="21">
        <v>200000</v>
      </c>
      <c r="K145" s="21"/>
      <c r="L145" s="63">
        <v>0</v>
      </c>
      <c r="M145" s="22"/>
      <c r="N145" s="98">
        <f>SUM(J145:M145)</f>
        <v>200000</v>
      </c>
      <c r="O145" s="24">
        <f>H145/G145*100</f>
        <v>2.2145111111111113</v>
      </c>
      <c r="P145" s="24">
        <f>N145/G145*100</f>
        <v>4.4444444444444446</v>
      </c>
    </row>
    <row r="146" spans="1:16" ht="15" customHeight="1" x14ac:dyDescent="0.25">
      <c r="A146" s="1"/>
      <c r="B146" s="1"/>
      <c r="C146" s="1"/>
      <c r="D146" s="1"/>
      <c r="E146" s="1"/>
      <c r="F146" s="1"/>
      <c r="G146" s="113"/>
      <c r="H146" s="1"/>
      <c r="I146" s="1"/>
      <c r="J146" s="1"/>
      <c r="K146" s="1"/>
      <c r="L146" s="1"/>
      <c r="M146" s="1"/>
      <c r="N146" s="113"/>
      <c r="O146" s="1"/>
      <c r="P146" s="1"/>
    </row>
    <row r="147" spans="1:16" x14ac:dyDescent="0.25">
      <c r="A147" s="5">
        <v>733</v>
      </c>
      <c r="B147" s="66" t="s">
        <v>102</v>
      </c>
      <c r="C147" s="7">
        <f t="shared" ref="C147:F147" si="68">SUM(C148)</f>
        <v>3100</v>
      </c>
      <c r="D147" s="7">
        <f t="shared" si="68"/>
        <v>0</v>
      </c>
      <c r="E147" s="7">
        <f t="shared" si="68"/>
        <v>0</v>
      </c>
      <c r="F147" s="32">
        <f t="shared" si="68"/>
        <v>0</v>
      </c>
      <c r="G147" s="32">
        <f>SUM(C147:F147)</f>
        <v>3100</v>
      </c>
      <c r="H147" s="10">
        <f>H148</f>
        <v>260</v>
      </c>
      <c r="I147" s="10">
        <f>SUM(I148)</f>
        <v>-2100</v>
      </c>
      <c r="J147" s="7">
        <f t="shared" ref="J147:M147" si="69">SUM(J148)</f>
        <v>1000</v>
      </c>
      <c r="K147" s="7">
        <f t="shared" si="69"/>
        <v>0</v>
      </c>
      <c r="L147" s="7">
        <f t="shared" si="69"/>
        <v>0</v>
      </c>
      <c r="M147" s="32">
        <f t="shared" si="69"/>
        <v>0</v>
      </c>
      <c r="N147" s="32">
        <f>SUM(J147:M147)</f>
        <v>1000</v>
      </c>
      <c r="O147" s="106">
        <f>H147/G147*100</f>
        <v>8.3870967741935498</v>
      </c>
      <c r="P147" s="11">
        <f>N147/G147*100</f>
        <v>32.258064516129032</v>
      </c>
    </row>
    <row r="148" spans="1:16" x14ac:dyDescent="0.25">
      <c r="A148" s="12">
        <v>7331</v>
      </c>
      <c r="B148" s="67" t="s">
        <v>102</v>
      </c>
      <c r="C148" s="105">
        <f t="shared" ref="C148:F148" si="70">C149+C150</f>
        <v>3100</v>
      </c>
      <c r="D148" s="105">
        <f t="shared" si="70"/>
        <v>0</v>
      </c>
      <c r="E148" s="105">
        <f t="shared" si="70"/>
        <v>0</v>
      </c>
      <c r="F148" s="105">
        <f t="shared" si="70"/>
        <v>0</v>
      </c>
      <c r="G148" s="16">
        <f>G149+G150</f>
        <v>3100</v>
      </c>
      <c r="H148" s="105">
        <f t="shared" ref="H148:M148" si="71">H149+H150</f>
        <v>260</v>
      </c>
      <c r="I148" s="105">
        <f t="shared" si="71"/>
        <v>-2100</v>
      </c>
      <c r="J148" s="105">
        <f t="shared" si="71"/>
        <v>1000</v>
      </c>
      <c r="K148" s="105">
        <f t="shared" si="71"/>
        <v>0</v>
      </c>
      <c r="L148" s="105">
        <f t="shared" si="71"/>
        <v>0</v>
      </c>
      <c r="M148" s="105">
        <f t="shared" si="71"/>
        <v>0</v>
      </c>
      <c r="N148" s="16">
        <f>N149+N150</f>
        <v>1000</v>
      </c>
      <c r="O148" s="137">
        <f>H148/G148*100</f>
        <v>8.3870967741935498</v>
      </c>
      <c r="P148" s="137">
        <f>N148/G148*100</f>
        <v>32.258064516129032</v>
      </c>
    </row>
    <row r="149" spans="1:16" x14ac:dyDescent="0.25">
      <c r="A149" s="53">
        <v>733112</v>
      </c>
      <c r="B149" s="155" t="s">
        <v>147</v>
      </c>
      <c r="C149" s="46">
        <v>3000</v>
      </c>
      <c r="D149" s="46"/>
      <c r="E149" s="46"/>
      <c r="F149" s="56"/>
      <c r="G149" s="56">
        <f>C149+D149+E149+F149</f>
        <v>3000</v>
      </c>
      <c r="H149" s="99">
        <v>260</v>
      </c>
      <c r="I149" s="99">
        <f>N149-G149</f>
        <v>-2000</v>
      </c>
      <c r="J149" s="46">
        <v>1000</v>
      </c>
      <c r="K149" s="46"/>
      <c r="L149" s="46"/>
      <c r="M149" s="56"/>
      <c r="N149" s="56">
        <f>J149+K149+L149+M149</f>
        <v>1000</v>
      </c>
      <c r="O149" s="18" t="s">
        <v>140</v>
      </c>
      <c r="P149" s="18" t="s">
        <v>140</v>
      </c>
    </row>
    <row r="150" spans="1:16" ht="22.5" x14ac:dyDescent="0.25">
      <c r="A150" s="53">
        <v>733116</v>
      </c>
      <c r="B150" s="54" t="s">
        <v>103</v>
      </c>
      <c r="C150" s="21">
        <v>100</v>
      </c>
      <c r="D150" s="21"/>
      <c r="E150" s="63">
        <v>0</v>
      </c>
      <c r="F150" s="22"/>
      <c r="G150" s="56">
        <f>C150+D150+E150+F150</f>
        <v>100</v>
      </c>
      <c r="H150" s="58">
        <v>0</v>
      </c>
      <c r="I150" s="99">
        <f>N150-G150</f>
        <v>-100</v>
      </c>
      <c r="J150" s="21">
        <v>0</v>
      </c>
      <c r="K150" s="21"/>
      <c r="L150" s="63">
        <v>0</v>
      </c>
      <c r="M150" s="22"/>
      <c r="N150" s="56">
        <f>J150+K150+L150+M150</f>
        <v>0</v>
      </c>
      <c r="O150" s="24">
        <f>H150/G150*100</f>
        <v>0</v>
      </c>
      <c r="P150" s="24">
        <f>N150/G150*100</f>
        <v>0</v>
      </c>
    </row>
    <row r="151" spans="1:16" ht="15.75" thickBot="1" x14ac:dyDescent="0.3">
      <c r="A151" s="69"/>
      <c r="B151" s="70"/>
      <c r="C151" s="71"/>
      <c r="D151" s="69"/>
      <c r="E151" s="69"/>
      <c r="F151" s="69"/>
      <c r="G151" s="116"/>
      <c r="H151" s="72"/>
      <c r="I151" s="72"/>
      <c r="J151" s="71"/>
      <c r="K151" s="69"/>
      <c r="L151" s="69"/>
      <c r="M151" s="69"/>
      <c r="N151" s="116"/>
      <c r="O151" s="73"/>
      <c r="P151" s="73"/>
    </row>
    <row r="152" spans="1:16" ht="15.75" thickBot="1" x14ac:dyDescent="0.3">
      <c r="A152" s="74">
        <v>7</v>
      </c>
      <c r="B152" s="75" t="s">
        <v>104</v>
      </c>
      <c r="C152" s="76">
        <f t="shared" ref="C152:N152" si="72">C7+C32+C137</f>
        <v>4419322043</v>
      </c>
      <c r="D152" s="76">
        <f t="shared" si="72"/>
        <v>338000</v>
      </c>
      <c r="E152" s="76">
        <f t="shared" si="72"/>
        <v>51839319</v>
      </c>
      <c r="F152" s="76">
        <f t="shared" si="72"/>
        <v>0</v>
      </c>
      <c r="G152" s="76">
        <f t="shared" si="72"/>
        <v>4471499362</v>
      </c>
      <c r="H152" s="76">
        <f t="shared" si="72"/>
        <v>2271815614</v>
      </c>
      <c r="I152" s="76">
        <f t="shared" si="72"/>
        <v>888988855</v>
      </c>
      <c r="J152" s="76">
        <f t="shared" si="72"/>
        <v>5404814068</v>
      </c>
      <c r="K152" s="76">
        <f t="shared" si="72"/>
        <v>335000</v>
      </c>
      <c r="L152" s="76">
        <f t="shared" si="72"/>
        <v>45698495</v>
      </c>
      <c r="M152" s="76">
        <f t="shared" si="72"/>
        <v>0</v>
      </c>
      <c r="N152" s="76">
        <f t="shared" si="72"/>
        <v>5450847563</v>
      </c>
      <c r="O152" s="110">
        <f>H152/G152*100</f>
        <v>50.80657359154511</v>
      </c>
      <c r="P152" s="77">
        <f>N152/G152*100</f>
        <v>121.90200918561598</v>
      </c>
    </row>
    <row r="153" spans="1:16" ht="15" customHeight="1" thickBot="1" x14ac:dyDescent="0.3">
      <c r="A153" s="1"/>
      <c r="B153" s="1"/>
      <c r="C153" s="1"/>
      <c r="D153" s="1"/>
      <c r="E153" s="1"/>
      <c r="F153" s="1"/>
      <c r="G153" s="113"/>
      <c r="H153" s="1"/>
      <c r="I153" s="1"/>
      <c r="J153" s="1"/>
      <c r="K153" s="1"/>
      <c r="L153" s="1"/>
      <c r="M153" s="1"/>
      <c r="N153" s="113"/>
      <c r="O153" s="1"/>
      <c r="P153" s="1"/>
    </row>
    <row r="154" spans="1:16" ht="15.75" thickBot="1" x14ac:dyDescent="0.3">
      <c r="A154" s="152">
        <v>81</v>
      </c>
      <c r="B154" s="3" t="s">
        <v>105</v>
      </c>
      <c r="C154" s="78">
        <f t="shared" ref="C154:G154" si="73">C156+C163+C167+C179</f>
        <v>920010000</v>
      </c>
      <c r="D154" s="78">
        <f t="shared" si="73"/>
        <v>0</v>
      </c>
      <c r="E154" s="78">
        <f t="shared" si="73"/>
        <v>0</v>
      </c>
      <c r="F154" s="78">
        <f t="shared" si="73"/>
        <v>0</v>
      </c>
      <c r="G154" s="4">
        <f t="shared" si="73"/>
        <v>920010000</v>
      </c>
      <c r="H154" s="78">
        <f t="shared" ref="H154:N154" si="74">H156+H163+H167+H179</f>
        <v>306481250</v>
      </c>
      <c r="I154" s="78">
        <f t="shared" si="74"/>
        <v>-14710000</v>
      </c>
      <c r="J154" s="78">
        <f t="shared" si="74"/>
        <v>905300000</v>
      </c>
      <c r="K154" s="78">
        <f t="shared" si="74"/>
        <v>0</v>
      </c>
      <c r="L154" s="78">
        <f t="shared" si="74"/>
        <v>0</v>
      </c>
      <c r="M154" s="78">
        <f t="shared" si="74"/>
        <v>0</v>
      </c>
      <c r="N154" s="4">
        <f t="shared" si="74"/>
        <v>905300000</v>
      </c>
      <c r="O154" s="110">
        <f>H154/G154*100</f>
        <v>33.312817251986395</v>
      </c>
      <c r="P154" s="77">
        <f>N154/G154*100</f>
        <v>98.401104335822424</v>
      </c>
    </row>
    <row r="155" spans="1:16" ht="15" customHeight="1" x14ac:dyDescent="0.25">
      <c r="A155" s="1"/>
      <c r="B155" s="1"/>
      <c r="C155" s="1"/>
      <c r="D155" s="1"/>
      <c r="E155" s="1"/>
      <c r="F155" s="1"/>
      <c r="G155" s="113"/>
      <c r="H155" s="1"/>
      <c r="I155" s="1"/>
      <c r="J155" s="1"/>
      <c r="K155" s="1"/>
      <c r="L155" s="1"/>
      <c r="M155" s="1"/>
      <c r="N155" s="113"/>
      <c r="O155" s="1"/>
      <c r="P155" s="1"/>
    </row>
    <row r="156" spans="1:16" ht="22.5" x14ac:dyDescent="0.25">
      <c r="A156" s="5">
        <v>811</v>
      </c>
      <c r="B156" s="6" t="s">
        <v>106</v>
      </c>
      <c r="C156" s="7">
        <f>SUM(C157)</f>
        <v>10000</v>
      </c>
      <c r="D156" s="7">
        <f>SUM(D157)</f>
        <v>0</v>
      </c>
      <c r="E156" s="7">
        <f>SUM(E157)</f>
        <v>0</v>
      </c>
      <c r="F156" s="32">
        <f>SUM(F157)</f>
        <v>0</v>
      </c>
      <c r="G156" s="32">
        <f>SUM(C156:F156)</f>
        <v>10000</v>
      </c>
      <c r="H156" s="10">
        <f>H157</f>
        <v>170871344</v>
      </c>
      <c r="I156" s="10">
        <f>SUM(I157)</f>
        <v>290000</v>
      </c>
      <c r="J156" s="7">
        <f>SUM(J157)</f>
        <v>300000</v>
      </c>
      <c r="K156" s="7">
        <f>SUM(K157)</f>
        <v>0</v>
      </c>
      <c r="L156" s="7">
        <f>SUM(L157)</f>
        <v>0</v>
      </c>
      <c r="M156" s="32">
        <f>SUM(M157)</f>
        <v>0</v>
      </c>
      <c r="N156" s="32">
        <f>SUM(J156:M156)</f>
        <v>300000</v>
      </c>
      <c r="O156" s="106">
        <f>H156/G156*100</f>
        <v>1708713.44</v>
      </c>
      <c r="P156" s="11">
        <f>N156/G156*100</f>
        <v>3000</v>
      </c>
    </row>
    <row r="157" spans="1:16" x14ac:dyDescent="0.25">
      <c r="A157" s="12">
        <v>8111</v>
      </c>
      <c r="B157" s="13" t="s">
        <v>107</v>
      </c>
      <c r="C157" s="17">
        <f t="shared" ref="C157:F157" si="75">C158+C159+C160+C161</f>
        <v>10000</v>
      </c>
      <c r="D157" s="16">
        <f t="shared" si="75"/>
        <v>0</v>
      </c>
      <c r="E157" s="16">
        <f t="shared" si="75"/>
        <v>0</v>
      </c>
      <c r="F157" s="16">
        <f t="shared" si="75"/>
        <v>0</v>
      </c>
      <c r="G157" s="17">
        <f>SUM(C157:F157)</f>
        <v>10000</v>
      </c>
      <c r="H157" s="17">
        <f>H158+H159+H160+H161</f>
        <v>170871344</v>
      </c>
      <c r="I157" s="17">
        <f t="shared" ref="I157:M157" si="76">I158+I159+I160+I161</f>
        <v>290000</v>
      </c>
      <c r="J157" s="17">
        <f t="shared" si="76"/>
        <v>300000</v>
      </c>
      <c r="K157" s="16">
        <f t="shared" si="76"/>
        <v>0</v>
      </c>
      <c r="L157" s="16">
        <f t="shared" si="76"/>
        <v>0</v>
      </c>
      <c r="M157" s="16">
        <f t="shared" si="76"/>
        <v>0</v>
      </c>
      <c r="N157" s="17">
        <f>SUM(J157:M157)</f>
        <v>300000</v>
      </c>
      <c r="O157" s="107">
        <f>H157/G157*100</f>
        <v>1708713.44</v>
      </c>
      <c r="P157" s="18">
        <f>N157/G157*100</f>
        <v>3000</v>
      </c>
    </row>
    <row r="158" spans="1:16" x14ac:dyDescent="0.25">
      <c r="A158" s="53">
        <v>811111</v>
      </c>
      <c r="B158" s="60" t="s">
        <v>157</v>
      </c>
      <c r="C158" s="35">
        <v>0</v>
      </c>
      <c r="D158" s="46">
        <v>0</v>
      </c>
      <c r="E158" s="46">
        <v>0</v>
      </c>
      <c r="F158" s="173">
        <v>0</v>
      </c>
      <c r="G158" s="44">
        <f t="shared" ref="G158:G159" si="77">SUM(C158:F158)</f>
        <v>0</v>
      </c>
      <c r="H158" s="56">
        <v>19063486</v>
      </c>
      <c r="I158" s="35">
        <f t="shared" ref="I158:I159" si="78">N158-G158</f>
        <v>0</v>
      </c>
      <c r="J158" s="35">
        <v>0</v>
      </c>
      <c r="K158" s="46">
        <v>0</v>
      </c>
      <c r="L158" s="46">
        <v>0</v>
      </c>
      <c r="M158" s="173">
        <v>0</v>
      </c>
      <c r="N158" s="44">
        <f t="shared" ref="N158:N159" si="79">SUM(J158:M158)</f>
        <v>0</v>
      </c>
      <c r="O158" s="107" t="s">
        <v>140</v>
      </c>
      <c r="P158" s="18" t="s">
        <v>140</v>
      </c>
    </row>
    <row r="159" spans="1:16" ht="22.5" x14ac:dyDescent="0.25">
      <c r="A159" s="53">
        <v>811112</v>
      </c>
      <c r="B159" s="60" t="s">
        <v>158</v>
      </c>
      <c r="C159" s="35">
        <v>0</v>
      </c>
      <c r="D159" s="46">
        <v>0</v>
      </c>
      <c r="E159" s="46">
        <v>0</v>
      </c>
      <c r="F159" s="173">
        <v>0</v>
      </c>
      <c r="G159" s="44">
        <f t="shared" si="77"/>
        <v>0</v>
      </c>
      <c r="H159" s="56">
        <v>38645</v>
      </c>
      <c r="I159" s="35">
        <f t="shared" si="78"/>
        <v>100000</v>
      </c>
      <c r="J159" s="35">
        <v>100000</v>
      </c>
      <c r="K159" s="46">
        <v>0</v>
      </c>
      <c r="L159" s="46">
        <v>0</v>
      </c>
      <c r="M159" s="173">
        <v>0</v>
      </c>
      <c r="N159" s="44">
        <f t="shared" si="79"/>
        <v>100000</v>
      </c>
      <c r="O159" s="107" t="s">
        <v>140</v>
      </c>
      <c r="P159" s="18" t="s">
        <v>140</v>
      </c>
    </row>
    <row r="160" spans="1:16" x14ac:dyDescent="0.25">
      <c r="A160" s="53">
        <v>811114</v>
      </c>
      <c r="B160" s="60" t="s">
        <v>108</v>
      </c>
      <c r="C160" s="35">
        <v>10000</v>
      </c>
      <c r="D160" s="46">
        <v>0</v>
      </c>
      <c r="E160" s="46">
        <v>0</v>
      </c>
      <c r="F160" s="173">
        <v>0</v>
      </c>
      <c r="G160" s="44">
        <f>SUM(C160:F160)</f>
        <v>10000</v>
      </c>
      <c r="H160" s="99">
        <v>75647</v>
      </c>
      <c r="I160" s="35">
        <f>N160-G160</f>
        <v>190000</v>
      </c>
      <c r="J160" s="35">
        <v>200000</v>
      </c>
      <c r="K160" s="46">
        <v>0</v>
      </c>
      <c r="L160" s="46">
        <v>0</v>
      </c>
      <c r="M160" s="173">
        <v>0</v>
      </c>
      <c r="N160" s="44">
        <f>SUM(J160:M160)</f>
        <v>200000</v>
      </c>
      <c r="O160" s="107">
        <f t="shared" ref="O160" si="80">H160/G160*100</f>
        <v>756.47</v>
      </c>
      <c r="P160" s="18">
        <f t="shared" ref="P160" si="81">N160/G160*100</f>
        <v>2000</v>
      </c>
    </row>
    <row r="161" spans="1:16" x14ac:dyDescent="0.25">
      <c r="A161" s="79">
        <v>811919</v>
      </c>
      <c r="B161" s="80" t="s">
        <v>161</v>
      </c>
      <c r="C161" s="100">
        <v>0</v>
      </c>
      <c r="D161" s="143">
        <v>0</v>
      </c>
      <c r="E161" s="81">
        <v>0</v>
      </c>
      <c r="F161" s="174">
        <v>0</v>
      </c>
      <c r="G161" s="175">
        <f>SUM(C161:F161)</f>
        <v>0</v>
      </c>
      <c r="H161" s="104">
        <v>151693566</v>
      </c>
      <c r="I161" s="100">
        <f>N161-G161</f>
        <v>0</v>
      </c>
      <c r="J161" s="100">
        <v>0</v>
      </c>
      <c r="K161" s="143">
        <v>0</v>
      </c>
      <c r="L161" s="81">
        <v>0</v>
      </c>
      <c r="M161" s="174">
        <v>0</v>
      </c>
      <c r="N161" s="175">
        <f>SUM(J161:M161)</f>
        <v>0</v>
      </c>
      <c r="O161" s="24" t="s">
        <v>140</v>
      </c>
      <c r="P161" s="24" t="s">
        <v>140</v>
      </c>
    </row>
    <row r="162" spans="1:16" ht="15" customHeight="1" x14ac:dyDescent="0.25">
      <c r="A162" s="1"/>
      <c r="B162" s="1"/>
      <c r="C162" s="1"/>
      <c r="D162" s="1"/>
      <c r="E162" s="1"/>
      <c r="F162" s="1"/>
      <c r="G162" s="113"/>
      <c r="H162" s="1"/>
      <c r="I162" s="1"/>
      <c r="J162" s="1"/>
      <c r="K162" s="1"/>
      <c r="L162" s="1"/>
      <c r="M162" s="1"/>
      <c r="N162" s="113"/>
      <c r="O162" s="1"/>
      <c r="P162" s="1"/>
    </row>
    <row r="163" spans="1:16" x14ac:dyDescent="0.25">
      <c r="A163" s="5">
        <v>813</v>
      </c>
      <c r="B163" s="6" t="s">
        <v>117</v>
      </c>
      <c r="C163" s="7">
        <f>SUM(C164)</f>
        <v>100000000</v>
      </c>
      <c r="D163" s="7">
        <f>SUM(D164)</f>
        <v>0</v>
      </c>
      <c r="E163" s="7">
        <f>SUM(E164)</f>
        <v>0</v>
      </c>
      <c r="F163" s="32">
        <f>SUM(F164)</f>
        <v>0</v>
      </c>
      <c r="G163" s="32">
        <f>SUM(C163:F163)</f>
        <v>100000000</v>
      </c>
      <c r="H163" s="10">
        <f>H164</f>
        <v>0</v>
      </c>
      <c r="I163" s="10">
        <f>SUM(I164)</f>
        <v>0</v>
      </c>
      <c r="J163" s="7">
        <f>SUM(J164)</f>
        <v>100000000</v>
      </c>
      <c r="K163" s="7">
        <f>SUM(K164)</f>
        <v>0</v>
      </c>
      <c r="L163" s="7">
        <f>SUM(L164)</f>
        <v>0</v>
      </c>
      <c r="M163" s="32">
        <f>SUM(M164)</f>
        <v>0</v>
      </c>
      <c r="N163" s="32">
        <f>SUM(J163:M163)</f>
        <v>100000000</v>
      </c>
      <c r="O163" s="106">
        <f>H163/G163*100</f>
        <v>0</v>
      </c>
      <c r="P163" s="11">
        <f>N163/G163*100</f>
        <v>100</v>
      </c>
    </row>
    <row r="164" spans="1:16" x14ac:dyDescent="0.25">
      <c r="A164" s="12">
        <v>8130</v>
      </c>
      <c r="B164" s="13" t="s">
        <v>117</v>
      </c>
      <c r="C164" s="17">
        <f>SUM(C165)</f>
        <v>100000000</v>
      </c>
      <c r="D164" s="14">
        <v>0</v>
      </c>
      <c r="E164" s="14">
        <v>0</v>
      </c>
      <c r="F164" s="15">
        <v>0</v>
      </c>
      <c r="G164" s="105">
        <f>SUM(C164:F164)</f>
        <v>100000000</v>
      </c>
      <c r="H164" s="17">
        <f>H165</f>
        <v>0</v>
      </c>
      <c r="I164" s="17">
        <f>SUM(I165)</f>
        <v>0</v>
      </c>
      <c r="J164" s="17">
        <f>SUM(J165)</f>
        <v>100000000</v>
      </c>
      <c r="K164" s="14">
        <v>0</v>
      </c>
      <c r="L164" s="14">
        <v>0</v>
      </c>
      <c r="M164" s="15">
        <v>0</v>
      </c>
      <c r="N164" s="105">
        <f>SUM(J164:M164)</f>
        <v>100000000</v>
      </c>
      <c r="O164" s="107">
        <f>H164/G164*100</f>
        <v>0</v>
      </c>
      <c r="P164" s="18">
        <f>N164/G164*100</f>
        <v>100</v>
      </c>
    </row>
    <row r="165" spans="1:16" ht="22.5" x14ac:dyDescent="0.25">
      <c r="A165" s="79">
        <v>813000</v>
      </c>
      <c r="B165" s="80" t="s">
        <v>118</v>
      </c>
      <c r="C165" s="31">
        <v>100000000</v>
      </c>
      <c r="D165" s="81"/>
      <c r="E165" s="81"/>
      <c r="F165" s="82"/>
      <c r="G165" s="30">
        <f>SUM(C165:F165)</f>
        <v>100000000</v>
      </c>
      <c r="H165" s="58">
        <v>0</v>
      </c>
      <c r="I165" s="58">
        <f>N165-G165</f>
        <v>0</v>
      </c>
      <c r="J165" s="31">
        <v>100000000</v>
      </c>
      <c r="K165" s="81"/>
      <c r="L165" s="81"/>
      <c r="M165" s="82"/>
      <c r="N165" s="30">
        <f>SUM(J165:M165)</f>
        <v>100000000</v>
      </c>
      <c r="O165" s="24">
        <f>H165/G165*100</f>
        <v>0</v>
      </c>
      <c r="P165" s="24">
        <f>N165/G165*100</f>
        <v>100</v>
      </c>
    </row>
    <row r="166" spans="1:16" ht="15" customHeight="1" x14ac:dyDescent="0.25">
      <c r="A166" s="79"/>
      <c r="B166" s="80"/>
      <c r="C166" s="83"/>
      <c r="D166" s="84"/>
      <c r="E166" s="84"/>
      <c r="F166" s="84"/>
      <c r="G166" s="117"/>
      <c r="H166" s="65"/>
      <c r="I166" s="65"/>
      <c r="J166" s="83"/>
      <c r="K166" s="84"/>
      <c r="L166" s="84"/>
      <c r="M166" s="84"/>
      <c r="N166" s="117"/>
      <c r="O166" s="85"/>
      <c r="P166" s="86"/>
    </row>
    <row r="167" spans="1:16" x14ac:dyDescent="0.25">
      <c r="A167" s="5">
        <v>814</v>
      </c>
      <c r="B167" s="6" t="s">
        <v>152</v>
      </c>
      <c r="C167" s="43">
        <f t="shared" ref="C167:F167" si="82">C168+C173+C175</f>
        <v>570000000</v>
      </c>
      <c r="D167" s="43">
        <f t="shared" si="82"/>
        <v>0</v>
      </c>
      <c r="E167" s="43">
        <f t="shared" si="82"/>
        <v>0</v>
      </c>
      <c r="F167" s="43">
        <f t="shared" si="82"/>
        <v>0</v>
      </c>
      <c r="G167" s="32">
        <f>C167+D167+E167+F167</f>
        <v>570000000</v>
      </c>
      <c r="H167" s="43">
        <f t="shared" ref="H167:M167" si="83">H168+H173+H175</f>
        <v>85609906</v>
      </c>
      <c r="I167" s="43">
        <f t="shared" si="83"/>
        <v>-125000000</v>
      </c>
      <c r="J167" s="43">
        <f t="shared" si="83"/>
        <v>445000000</v>
      </c>
      <c r="K167" s="43">
        <f t="shared" si="83"/>
        <v>0</v>
      </c>
      <c r="L167" s="43">
        <f t="shared" si="83"/>
        <v>0</v>
      </c>
      <c r="M167" s="43">
        <f t="shared" si="83"/>
        <v>0</v>
      </c>
      <c r="N167" s="32">
        <f>J167+K167+L167+M167</f>
        <v>445000000</v>
      </c>
      <c r="O167" s="106">
        <f>H167/G167*100</f>
        <v>15.019281754385966</v>
      </c>
      <c r="P167" s="11">
        <f>N167/G167*100</f>
        <v>78.070175438596493</v>
      </c>
    </row>
    <row r="168" spans="1:16" x14ac:dyDescent="0.25">
      <c r="A168" s="12">
        <v>8141</v>
      </c>
      <c r="B168" s="13" t="s">
        <v>109</v>
      </c>
      <c r="C168" s="105">
        <f t="shared" ref="C168:G168" si="84">C169+C170+C171+C172</f>
        <v>300000000</v>
      </c>
      <c r="D168" s="105">
        <f t="shared" si="84"/>
        <v>0</v>
      </c>
      <c r="E168" s="105">
        <f t="shared" si="84"/>
        <v>0</v>
      </c>
      <c r="F168" s="105">
        <f t="shared" si="84"/>
        <v>0</v>
      </c>
      <c r="G168" s="105">
        <f t="shared" si="84"/>
        <v>300000000</v>
      </c>
      <c r="H168" s="105">
        <f t="shared" ref="H168:N168" si="85">H169+H170+H171+H172</f>
        <v>55666802</v>
      </c>
      <c r="I168" s="105">
        <f t="shared" si="85"/>
        <v>-185000000</v>
      </c>
      <c r="J168" s="105">
        <f t="shared" si="85"/>
        <v>115000000</v>
      </c>
      <c r="K168" s="105">
        <f t="shared" si="85"/>
        <v>0</v>
      </c>
      <c r="L168" s="105">
        <f t="shared" si="85"/>
        <v>0</v>
      </c>
      <c r="M168" s="105">
        <f t="shared" si="85"/>
        <v>0</v>
      </c>
      <c r="N168" s="105">
        <f t="shared" si="85"/>
        <v>115000000</v>
      </c>
      <c r="O168" s="107">
        <f>H168/G168*100</f>
        <v>18.555600666666667</v>
      </c>
      <c r="P168" s="18">
        <f>N168/G168*100</f>
        <v>38.333333333333336</v>
      </c>
    </row>
    <row r="169" spans="1:16" x14ac:dyDescent="0.25">
      <c r="A169" s="25">
        <v>814100</v>
      </c>
      <c r="B169" s="13" t="s">
        <v>164</v>
      </c>
      <c r="C169" s="148">
        <v>0</v>
      </c>
      <c r="D169" s="46">
        <f t="shared" ref="D169:F169" si="86">SUM(D170:D171)</f>
        <v>0</v>
      </c>
      <c r="E169" s="46">
        <f t="shared" si="86"/>
        <v>0</v>
      </c>
      <c r="F169" s="55">
        <f t="shared" si="86"/>
        <v>0</v>
      </c>
      <c r="G169" s="114">
        <f>SUM(C169:F169)</f>
        <v>0</v>
      </c>
      <c r="H169" s="87">
        <v>0</v>
      </c>
      <c r="I169" s="145">
        <f>N169-G169</f>
        <v>0</v>
      </c>
      <c r="J169" s="148">
        <v>0</v>
      </c>
      <c r="K169" s="46">
        <f t="shared" ref="K169:M169" si="87">SUM(K170:K171)</f>
        <v>0</v>
      </c>
      <c r="L169" s="46">
        <f t="shared" si="87"/>
        <v>0</v>
      </c>
      <c r="M169" s="55">
        <f t="shared" si="87"/>
        <v>0</v>
      </c>
      <c r="N169" s="114">
        <f>SUM(J169:M169)</f>
        <v>0</v>
      </c>
      <c r="O169" s="107" t="e">
        <f t="shared" ref="O169:O176" si="88">H169/G169*100</f>
        <v>#DIV/0!</v>
      </c>
      <c r="P169" s="18" t="e">
        <f t="shared" ref="P169:P176" si="89">N169/G169*100</f>
        <v>#DIV/0!</v>
      </c>
    </row>
    <row r="170" spans="1:16" ht="22.5" x14ac:dyDescent="0.25">
      <c r="A170" s="25">
        <v>814100</v>
      </c>
      <c r="B170" s="13" t="s">
        <v>141</v>
      </c>
      <c r="C170" s="148">
        <v>300000000</v>
      </c>
      <c r="D170" s="46">
        <f t="shared" ref="D170:F170" si="90">SUM(D171:D173)</f>
        <v>0</v>
      </c>
      <c r="E170" s="46">
        <f t="shared" si="90"/>
        <v>0</v>
      </c>
      <c r="F170" s="55">
        <f t="shared" si="90"/>
        <v>0</v>
      </c>
      <c r="G170" s="115">
        <f t="shared" ref="G170:G173" si="91">SUM(C170:F170)</f>
        <v>300000000</v>
      </c>
      <c r="H170" s="150">
        <v>50000000</v>
      </c>
      <c r="I170" s="145">
        <f t="shared" ref="I170:I171" si="92">N170-G170</f>
        <v>-300000000</v>
      </c>
      <c r="J170" s="148">
        <v>0</v>
      </c>
      <c r="K170" s="46">
        <f t="shared" ref="K170:M170" si="93">SUM(K171:K173)</f>
        <v>0</v>
      </c>
      <c r="L170" s="46">
        <f t="shared" si="93"/>
        <v>0</v>
      </c>
      <c r="M170" s="55">
        <f t="shared" si="93"/>
        <v>0</v>
      </c>
      <c r="N170" s="115">
        <f t="shared" ref="N170:N173" si="94">SUM(J170:M170)</f>
        <v>0</v>
      </c>
      <c r="O170" s="107">
        <f t="shared" si="88"/>
        <v>16.666666666666664</v>
      </c>
      <c r="P170" s="18">
        <f t="shared" si="89"/>
        <v>0</v>
      </c>
    </row>
    <row r="171" spans="1:16" ht="22.5" x14ac:dyDescent="0.25">
      <c r="A171" s="156">
        <v>814100</v>
      </c>
      <c r="B171" s="157" t="s">
        <v>142</v>
      </c>
      <c r="C171" s="158">
        <v>0</v>
      </c>
      <c r="D171" s="101">
        <f t="shared" ref="D171:F171" si="95">SUM(D173:D174)</f>
        <v>0</v>
      </c>
      <c r="E171" s="101">
        <f t="shared" si="95"/>
        <v>0</v>
      </c>
      <c r="F171" s="159">
        <f t="shared" si="95"/>
        <v>0</v>
      </c>
      <c r="G171" s="160">
        <f t="shared" si="91"/>
        <v>0</v>
      </c>
      <c r="H171" s="161">
        <v>0</v>
      </c>
      <c r="I171" s="162">
        <f t="shared" si="92"/>
        <v>115000000</v>
      </c>
      <c r="J171" s="158">
        <v>115000000</v>
      </c>
      <c r="K171" s="101">
        <f t="shared" ref="K171:M171" si="96">SUM(K173:K174)</f>
        <v>0</v>
      </c>
      <c r="L171" s="101">
        <f t="shared" si="96"/>
        <v>0</v>
      </c>
      <c r="M171" s="159">
        <f t="shared" si="96"/>
        <v>0</v>
      </c>
      <c r="N171" s="160">
        <f t="shared" si="94"/>
        <v>115000000</v>
      </c>
      <c r="O171" s="107" t="e">
        <f t="shared" si="88"/>
        <v>#DIV/0!</v>
      </c>
      <c r="P171" s="18" t="e">
        <f t="shared" si="89"/>
        <v>#DIV/0!</v>
      </c>
    </row>
    <row r="172" spans="1:16" x14ac:dyDescent="0.25">
      <c r="A172" s="156">
        <v>814100</v>
      </c>
      <c r="B172" s="157" t="s">
        <v>148</v>
      </c>
      <c r="C172" s="158">
        <v>0</v>
      </c>
      <c r="D172" s="101">
        <v>0</v>
      </c>
      <c r="E172" s="101">
        <v>0</v>
      </c>
      <c r="F172" s="159">
        <v>0</v>
      </c>
      <c r="G172" s="115">
        <f t="shared" si="91"/>
        <v>0</v>
      </c>
      <c r="H172" s="161">
        <v>5666802</v>
      </c>
      <c r="I172" s="162"/>
      <c r="J172" s="158">
        <v>0</v>
      </c>
      <c r="K172" s="101">
        <v>0</v>
      </c>
      <c r="L172" s="101">
        <v>0</v>
      </c>
      <c r="M172" s="159">
        <v>0</v>
      </c>
      <c r="N172" s="115">
        <f t="shared" si="94"/>
        <v>0</v>
      </c>
      <c r="O172" s="107" t="s">
        <v>140</v>
      </c>
      <c r="P172" s="18" t="s">
        <v>140</v>
      </c>
    </row>
    <row r="173" spans="1:16" x14ac:dyDescent="0.25">
      <c r="A173" s="163">
        <v>8142</v>
      </c>
      <c r="B173" s="164" t="s">
        <v>110</v>
      </c>
      <c r="C173" s="165">
        <f t="shared" ref="C173:J173" si="97">C174</f>
        <v>0</v>
      </c>
      <c r="D173" s="101">
        <f t="shared" ref="D173:F173" si="98">SUM(D174:D175)</f>
        <v>0</v>
      </c>
      <c r="E173" s="101">
        <f t="shared" si="98"/>
        <v>0</v>
      </c>
      <c r="F173" s="159">
        <f t="shared" si="98"/>
        <v>0</v>
      </c>
      <c r="G173" s="160">
        <f t="shared" si="91"/>
        <v>0</v>
      </c>
      <c r="H173" s="166">
        <f t="shared" si="97"/>
        <v>0</v>
      </c>
      <c r="I173" s="162">
        <f t="shared" si="97"/>
        <v>0</v>
      </c>
      <c r="J173" s="165">
        <f t="shared" si="97"/>
        <v>0</v>
      </c>
      <c r="K173" s="101">
        <f t="shared" ref="K173:M173" si="99">SUM(K174:K175)</f>
        <v>0</v>
      </c>
      <c r="L173" s="101">
        <f t="shared" si="99"/>
        <v>0</v>
      </c>
      <c r="M173" s="159">
        <f t="shared" si="99"/>
        <v>0</v>
      </c>
      <c r="N173" s="160">
        <f t="shared" si="94"/>
        <v>0</v>
      </c>
      <c r="O173" s="107" t="s">
        <v>140</v>
      </c>
      <c r="P173" s="18" t="s">
        <v>140</v>
      </c>
    </row>
    <row r="174" spans="1:16" ht="22.5" x14ac:dyDescent="0.25">
      <c r="A174" s="156">
        <v>814214</v>
      </c>
      <c r="B174" s="167" t="s">
        <v>111</v>
      </c>
      <c r="C174" s="144">
        <v>0</v>
      </c>
      <c r="D174" s="101">
        <f t="shared" ref="D174:F174" si="100">SUM(D175:D176)</f>
        <v>0</v>
      </c>
      <c r="E174" s="101">
        <f t="shared" si="100"/>
        <v>0</v>
      </c>
      <c r="F174" s="159">
        <f t="shared" si="100"/>
        <v>0</v>
      </c>
      <c r="G174" s="160">
        <f>SUM(C174:F174)</f>
        <v>0</v>
      </c>
      <c r="H174" s="158">
        <v>0</v>
      </c>
      <c r="I174" s="162">
        <f>N174-G174</f>
        <v>0</v>
      </c>
      <c r="J174" s="144">
        <v>0</v>
      </c>
      <c r="K174" s="101">
        <f t="shared" ref="K174:M174" si="101">SUM(K175:K176)</f>
        <v>0</v>
      </c>
      <c r="L174" s="101">
        <f t="shared" si="101"/>
        <v>0</v>
      </c>
      <c r="M174" s="159">
        <f t="shared" si="101"/>
        <v>0</v>
      </c>
      <c r="N174" s="160">
        <f>SUM(J174:M174)</f>
        <v>0</v>
      </c>
      <c r="O174" s="107" t="s">
        <v>140</v>
      </c>
      <c r="P174" s="18" t="s">
        <v>140</v>
      </c>
    </row>
    <row r="175" spans="1:16" x14ac:dyDescent="0.25">
      <c r="A175" s="47">
        <v>8143</v>
      </c>
      <c r="B175" s="48" t="s">
        <v>112</v>
      </c>
      <c r="C175" s="35">
        <f>SUM(C176:C177)</f>
        <v>270000000</v>
      </c>
      <c r="D175" s="46">
        <f>SUM(D176:D177)</f>
        <v>0</v>
      </c>
      <c r="E175" s="46">
        <f>SUM(E176:E177)</f>
        <v>0</v>
      </c>
      <c r="F175" s="55">
        <f>SUM(F176:F177)</f>
        <v>0</v>
      </c>
      <c r="G175" s="115">
        <f>G176</f>
        <v>270000000</v>
      </c>
      <c r="H175" s="88">
        <f>SUM(H176:H177)</f>
        <v>29943104</v>
      </c>
      <c r="I175" s="145">
        <f>I176+I177</f>
        <v>60000000</v>
      </c>
      <c r="J175" s="35">
        <f>SUM(J176:J177)</f>
        <v>330000000</v>
      </c>
      <c r="K175" s="46">
        <f>SUM(K176:K177)</f>
        <v>0</v>
      </c>
      <c r="L175" s="46">
        <f>SUM(L176:L177)</f>
        <v>0</v>
      </c>
      <c r="M175" s="55">
        <f>SUM(M176:M177)</f>
        <v>0</v>
      </c>
      <c r="N175" s="115">
        <f>N176</f>
        <v>330000000</v>
      </c>
      <c r="O175" s="107">
        <f t="shared" si="88"/>
        <v>11.090038518518519</v>
      </c>
      <c r="P175" s="18">
        <f t="shared" si="89"/>
        <v>122.22222222222223</v>
      </c>
    </row>
    <row r="176" spans="1:16" x14ac:dyDescent="0.25">
      <c r="A176" s="25">
        <v>814312</v>
      </c>
      <c r="B176" s="34" t="s">
        <v>113</v>
      </c>
      <c r="C176" s="144">
        <v>270000000</v>
      </c>
      <c r="D176" s="27">
        <v>0</v>
      </c>
      <c r="E176" s="27">
        <v>0</v>
      </c>
      <c r="F176" s="28">
        <v>0</v>
      </c>
      <c r="G176" s="114">
        <f>SUM(C176:F176)</f>
        <v>270000000</v>
      </c>
      <c r="H176" s="35">
        <v>29943104</v>
      </c>
      <c r="I176" s="146">
        <f>N176-G176</f>
        <v>60000000</v>
      </c>
      <c r="J176" s="144">
        <v>330000000</v>
      </c>
      <c r="K176" s="27">
        <v>0</v>
      </c>
      <c r="L176" s="27">
        <v>0</v>
      </c>
      <c r="M176" s="28">
        <v>0</v>
      </c>
      <c r="N176" s="114">
        <f>SUM(J176:M176)</f>
        <v>330000000</v>
      </c>
      <c r="O176" s="107">
        <f t="shared" si="88"/>
        <v>11.090038518518519</v>
      </c>
      <c r="P176" s="18">
        <f t="shared" si="89"/>
        <v>122.22222222222223</v>
      </c>
    </row>
    <row r="177" spans="1:16" x14ac:dyDescent="0.25">
      <c r="A177" s="89">
        <v>814332</v>
      </c>
      <c r="B177" s="90" t="s">
        <v>114</v>
      </c>
      <c r="C177" s="149">
        <v>0</v>
      </c>
      <c r="D177" s="91">
        <v>0</v>
      </c>
      <c r="E177" s="91">
        <v>0</v>
      </c>
      <c r="F177" s="92">
        <v>0</v>
      </c>
      <c r="G177" s="94">
        <f>SUM(C177:F177)</f>
        <v>0</v>
      </c>
      <c r="H177" s="31">
        <v>0</v>
      </c>
      <c r="I177" s="147">
        <f>N177-G177</f>
        <v>0</v>
      </c>
      <c r="J177" s="149">
        <v>0</v>
      </c>
      <c r="K177" s="91">
        <v>0</v>
      </c>
      <c r="L177" s="91">
        <v>0</v>
      </c>
      <c r="M177" s="92">
        <v>0</v>
      </c>
      <c r="N177" s="94">
        <f>SUM(J177:M177)</f>
        <v>0</v>
      </c>
      <c r="O177" s="24" t="s">
        <v>140</v>
      </c>
      <c r="P177" s="24" t="s">
        <v>140</v>
      </c>
    </row>
    <row r="178" spans="1:16" ht="15" customHeight="1" x14ac:dyDescent="0.25">
      <c r="A178" s="1"/>
      <c r="B178" s="1"/>
      <c r="C178" s="1"/>
      <c r="D178" s="1"/>
      <c r="E178" s="1"/>
      <c r="F178" s="1"/>
      <c r="G178" s="113"/>
      <c r="H178" s="1"/>
      <c r="I178" s="1"/>
      <c r="J178" s="1"/>
      <c r="K178" s="1"/>
      <c r="L178" s="1"/>
      <c r="M178" s="1"/>
      <c r="N178" s="113"/>
      <c r="O178" s="1"/>
      <c r="P178" s="1"/>
    </row>
    <row r="179" spans="1:16" x14ac:dyDescent="0.25">
      <c r="A179" s="5">
        <v>815</v>
      </c>
      <c r="B179" s="6" t="s">
        <v>153</v>
      </c>
      <c r="C179" s="10">
        <f t="shared" ref="C179:F180" si="102">C180</f>
        <v>250000000</v>
      </c>
      <c r="D179" s="7">
        <f t="shared" si="102"/>
        <v>0</v>
      </c>
      <c r="E179" s="7">
        <f t="shared" si="102"/>
        <v>0</v>
      </c>
      <c r="F179" s="32">
        <f t="shared" si="102"/>
        <v>0</v>
      </c>
      <c r="G179" s="32">
        <f>SUM(C179:F179)</f>
        <v>250000000</v>
      </c>
      <c r="H179" s="10">
        <f>H180</f>
        <v>50000000</v>
      </c>
      <c r="I179" s="10">
        <f>I180</f>
        <v>110000000</v>
      </c>
      <c r="J179" s="10">
        <f t="shared" ref="J179:M180" si="103">J180</f>
        <v>360000000</v>
      </c>
      <c r="K179" s="7">
        <f t="shared" si="103"/>
        <v>0</v>
      </c>
      <c r="L179" s="7">
        <f t="shared" si="103"/>
        <v>0</v>
      </c>
      <c r="M179" s="32">
        <f t="shared" si="103"/>
        <v>0</v>
      </c>
      <c r="N179" s="32">
        <f>SUM(J179:M179)</f>
        <v>360000000</v>
      </c>
      <c r="O179" s="106">
        <f>H179/G179*100</f>
        <v>20</v>
      </c>
      <c r="P179" s="11">
        <f>N179/G179*100</f>
        <v>144</v>
      </c>
    </row>
    <row r="180" spans="1:16" x14ac:dyDescent="0.25">
      <c r="A180" s="12">
        <v>8153</v>
      </c>
      <c r="B180" s="13" t="s">
        <v>112</v>
      </c>
      <c r="C180" s="14">
        <f>SUM(C181)</f>
        <v>250000000</v>
      </c>
      <c r="D180" s="14">
        <f>D181</f>
        <v>0</v>
      </c>
      <c r="E180" s="14">
        <f t="shared" si="102"/>
        <v>0</v>
      </c>
      <c r="F180" s="15">
        <f t="shared" si="102"/>
        <v>0</v>
      </c>
      <c r="G180" s="105">
        <f>SUM(C180:F180)</f>
        <v>250000000</v>
      </c>
      <c r="H180" s="17">
        <f>H181</f>
        <v>50000000</v>
      </c>
      <c r="I180" s="17">
        <f t="shared" ref="I180" si="104">I181</f>
        <v>110000000</v>
      </c>
      <c r="J180" s="14">
        <f>SUM(J181)</f>
        <v>360000000</v>
      </c>
      <c r="K180" s="14">
        <f>K181</f>
        <v>0</v>
      </c>
      <c r="L180" s="14">
        <f t="shared" si="103"/>
        <v>0</v>
      </c>
      <c r="M180" s="15">
        <f t="shared" si="103"/>
        <v>0</v>
      </c>
      <c r="N180" s="105">
        <f>SUM(J180:M180)</f>
        <v>360000000</v>
      </c>
      <c r="O180" s="107">
        <f>H180/G180*100</f>
        <v>20</v>
      </c>
      <c r="P180" s="18">
        <f>N180/G180*100</f>
        <v>144</v>
      </c>
    </row>
    <row r="181" spans="1:16" x14ac:dyDescent="0.25">
      <c r="A181" s="89">
        <v>815311</v>
      </c>
      <c r="B181" s="90" t="s">
        <v>115</v>
      </c>
      <c r="C181" s="134">
        <v>250000000</v>
      </c>
      <c r="D181" s="91">
        <v>0</v>
      </c>
      <c r="E181" s="91">
        <v>0</v>
      </c>
      <c r="F181" s="94">
        <v>0</v>
      </c>
      <c r="G181" s="94">
        <f>SUM(C181:F181)</f>
        <v>250000000</v>
      </c>
      <c r="H181" s="31">
        <v>50000000</v>
      </c>
      <c r="I181" s="58">
        <f>N181-G181</f>
        <v>110000000</v>
      </c>
      <c r="J181" s="134">
        <v>360000000</v>
      </c>
      <c r="K181" s="91">
        <v>0</v>
      </c>
      <c r="L181" s="91">
        <v>0</v>
      </c>
      <c r="M181" s="94">
        <v>0</v>
      </c>
      <c r="N181" s="94">
        <f>SUM(J181:M181)</f>
        <v>360000000</v>
      </c>
      <c r="O181" s="24">
        <f>H181/G181*100</f>
        <v>20</v>
      </c>
      <c r="P181" s="24">
        <f>N181/G181*100</f>
        <v>144</v>
      </c>
    </row>
    <row r="182" spans="1:16" ht="15" customHeight="1" thickBot="1" x14ac:dyDescent="0.3">
      <c r="A182" s="168"/>
      <c r="B182" s="168"/>
      <c r="C182" s="168"/>
      <c r="D182" s="168"/>
      <c r="E182" s="168"/>
      <c r="F182" s="168"/>
      <c r="G182" s="169"/>
      <c r="H182" s="168"/>
      <c r="I182" s="168"/>
      <c r="J182" s="168"/>
      <c r="K182" s="168"/>
      <c r="L182" s="168"/>
      <c r="M182" s="168"/>
      <c r="N182" s="169"/>
      <c r="O182" s="168"/>
      <c r="P182" s="168"/>
    </row>
    <row r="183" spans="1:16" ht="15.75" thickBot="1" x14ac:dyDescent="0.3">
      <c r="A183" s="74">
        <v>8</v>
      </c>
      <c r="B183" s="75" t="s">
        <v>116</v>
      </c>
      <c r="C183" s="76">
        <f t="shared" ref="C183:G183" si="105">C154</f>
        <v>920010000</v>
      </c>
      <c r="D183" s="76">
        <f t="shared" si="105"/>
        <v>0</v>
      </c>
      <c r="E183" s="76">
        <f t="shared" si="105"/>
        <v>0</v>
      </c>
      <c r="F183" s="76">
        <f t="shared" si="105"/>
        <v>0</v>
      </c>
      <c r="G183" s="76">
        <f t="shared" si="105"/>
        <v>920010000</v>
      </c>
      <c r="H183" s="76">
        <f t="shared" ref="H183:N183" si="106">H154</f>
        <v>306481250</v>
      </c>
      <c r="I183" s="76">
        <f t="shared" si="106"/>
        <v>-14710000</v>
      </c>
      <c r="J183" s="76">
        <f t="shared" si="106"/>
        <v>905300000</v>
      </c>
      <c r="K183" s="76">
        <f t="shared" si="106"/>
        <v>0</v>
      </c>
      <c r="L183" s="76">
        <f t="shared" si="106"/>
        <v>0</v>
      </c>
      <c r="M183" s="76">
        <f t="shared" si="106"/>
        <v>0</v>
      </c>
      <c r="N183" s="76">
        <f t="shared" si="106"/>
        <v>905300000</v>
      </c>
      <c r="O183" s="110">
        <f>H183/G183*100</f>
        <v>33.312817251986395</v>
      </c>
      <c r="P183" s="77">
        <f>N183/G183*100</f>
        <v>98.401104335822424</v>
      </c>
    </row>
    <row r="184" spans="1:16" ht="15.75" thickBot="1" x14ac:dyDescent="0.3">
      <c r="A184" s="118"/>
      <c r="B184" s="119"/>
      <c r="C184" s="120"/>
      <c r="D184" s="120"/>
      <c r="E184" s="120"/>
      <c r="F184" s="120"/>
      <c r="G184" s="121"/>
      <c r="H184" s="120"/>
      <c r="I184" s="120"/>
      <c r="J184" s="120"/>
      <c r="K184" s="120"/>
      <c r="L184" s="120"/>
      <c r="M184" s="120"/>
      <c r="N184" s="121"/>
      <c r="O184" s="122"/>
      <c r="P184" s="123"/>
    </row>
    <row r="185" spans="1:16" ht="15.75" thickBot="1" x14ac:dyDescent="0.3">
      <c r="A185" s="74">
        <v>3</v>
      </c>
      <c r="B185" s="75" t="s">
        <v>138</v>
      </c>
      <c r="C185" s="95">
        <f t="shared" ref="C185:G185" si="107">C187</f>
        <v>120000000</v>
      </c>
      <c r="D185" s="95">
        <f t="shared" si="107"/>
        <v>0</v>
      </c>
      <c r="E185" s="95">
        <f t="shared" si="107"/>
        <v>0</v>
      </c>
      <c r="F185" s="95">
        <f t="shared" si="107"/>
        <v>0</v>
      </c>
      <c r="G185" s="95">
        <f t="shared" si="107"/>
        <v>120000000</v>
      </c>
      <c r="H185" s="95">
        <f t="shared" ref="H185:N185" si="108">H187</f>
        <v>0</v>
      </c>
      <c r="I185" s="95">
        <f t="shared" si="108"/>
        <v>49700000</v>
      </c>
      <c r="J185" s="95">
        <f t="shared" si="108"/>
        <v>169700000</v>
      </c>
      <c r="K185" s="95">
        <f t="shared" si="108"/>
        <v>0</v>
      </c>
      <c r="L185" s="95">
        <f t="shared" si="108"/>
        <v>0</v>
      </c>
      <c r="M185" s="95">
        <f t="shared" si="108"/>
        <v>0</v>
      </c>
      <c r="N185" s="95">
        <f t="shared" si="108"/>
        <v>169700000</v>
      </c>
      <c r="O185" s="110">
        <f>H185/G185*100</f>
        <v>0</v>
      </c>
      <c r="P185" s="77">
        <f>N185/G185*100</f>
        <v>141.41666666666666</v>
      </c>
    </row>
    <row r="186" spans="1:16" ht="15" customHeight="1" x14ac:dyDescent="0.25">
      <c r="A186" s="124"/>
      <c r="B186" s="125"/>
      <c r="C186" s="126"/>
      <c r="D186" s="126"/>
      <c r="E186" s="126"/>
      <c r="F186" s="126"/>
      <c r="G186" s="126"/>
      <c r="H186" s="126"/>
      <c r="I186" s="126"/>
      <c r="J186" s="126"/>
      <c r="K186" s="126"/>
      <c r="L186" s="126"/>
      <c r="M186" s="126"/>
      <c r="N186" s="126"/>
      <c r="O186" s="127"/>
      <c r="P186" s="128"/>
    </row>
    <row r="187" spans="1:16" x14ac:dyDescent="0.25">
      <c r="A187" s="5">
        <v>391</v>
      </c>
      <c r="B187" s="6" t="s">
        <v>136</v>
      </c>
      <c r="C187" s="10">
        <f t="shared" ref="C187:M188" si="109">C188</f>
        <v>120000000</v>
      </c>
      <c r="D187" s="7">
        <f t="shared" si="109"/>
        <v>0</v>
      </c>
      <c r="E187" s="7">
        <f t="shared" si="109"/>
        <v>0</v>
      </c>
      <c r="F187" s="32">
        <f t="shared" si="109"/>
        <v>0</v>
      </c>
      <c r="G187" s="7">
        <f>SUM(C187:F187)</f>
        <v>120000000</v>
      </c>
      <c r="H187" s="7">
        <f>H188</f>
        <v>0</v>
      </c>
      <c r="I187" s="7">
        <f>I188</f>
        <v>49700000</v>
      </c>
      <c r="J187" s="10">
        <f t="shared" si="109"/>
        <v>169700000</v>
      </c>
      <c r="K187" s="7">
        <f t="shared" si="109"/>
        <v>0</v>
      </c>
      <c r="L187" s="7">
        <f t="shared" si="109"/>
        <v>0</v>
      </c>
      <c r="M187" s="32">
        <f t="shared" si="109"/>
        <v>0</v>
      </c>
      <c r="N187" s="7">
        <f>SUM(J187:M187)</f>
        <v>169700000</v>
      </c>
      <c r="O187" s="11">
        <f>H187/G187*100</f>
        <v>0</v>
      </c>
      <c r="P187" s="11">
        <f>N187/G187*100</f>
        <v>141.41666666666666</v>
      </c>
    </row>
    <row r="188" spans="1:16" x14ac:dyDescent="0.25">
      <c r="A188" s="12">
        <v>3911</v>
      </c>
      <c r="B188" s="13" t="s">
        <v>137</v>
      </c>
      <c r="C188" s="14">
        <f>SUM(C189)</f>
        <v>120000000</v>
      </c>
      <c r="D188" s="14">
        <f t="shared" si="109"/>
        <v>0</v>
      </c>
      <c r="E188" s="14">
        <f t="shared" si="109"/>
        <v>0</v>
      </c>
      <c r="F188" s="15">
        <f t="shared" si="109"/>
        <v>0</v>
      </c>
      <c r="G188" s="16">
        <f>SUM(C188:F188)</f>
        <v>120000000</v>
      </c>
      <c r="H188" s="16">
        <f>H189</f>
        <v>0</v>
      </c>
      <c r="I188" s="17">
        <f>I189</f>
        <v>49700000</v>
      </c>
      <c r="J188" s="14">
        <f>SUM(J189)</f>
        <v>169700000</v>
      </c>
      <c r="K188" s="14">
        <f t="shared" si="109"/>
        <v>0</v>
      </c>
      <c r="L188" s="14">
        <f t="shared" si="109"/>
        <v>0</v>
      </c>
      <c r="M188" s="15">
        <f t="shared" si="109"/>
        <v>0</v>
      </c>
      <c r="N188" s="16">
        <f>SUM(J188:M188)</f>
        <v>169700000</v>
      </c>
      <c r="O188" s="18">
        <f>H188/G188*100</f>
        <v>0</v>
      </c>
      <c r="P188" s="18">
        <f>N188/G188*100</f>
        <v>141.41666666666666</v>
      </c>
    </row>
    <row r="189" spans="1:16" x14ac:dyDescent="0.25">
      <c r="A189" s="89">
        <v>391192</v>
      </c>
      <c r="B189" s="142" t="s">
        <v>135</v>
      </c>
      <c r="C189" s="134">
        <v>120000000</v>
      </c>
      <c r="D189" s="91">
        <v>0</v>
      </c>
      <c r="E189" s="91">
        <v>0</v>
      </c>
      <c r="F189" s="94">
        <v>0</v>
      </c>
      <c r="G189" s="93">
        <f>C189+D189+E189+F189</f>
        <v>120000000</v>
      </c>
      <c r="H189" s="31">
        <v>0</v>
      </c>
      <c r="I189" s="31">
        <f>N189-G189</f>
        <v>49700000</v>
      </c>
      <c r="J189" s="134">
        <v>169700000</v>
      </c>
      <c r="K189" s="91">
        <v>0</v>
      </c>
      <c r="L189" s="91">
        <v>0</v>
      </c>
      <c r="M189" s="94">
        <v>0</v>
      </c>
      <c r="N189" s="93">
        <f>J189+K189+L189+M189</f>
        <v>169700000</v>
      </c>
      <c r="O189" s="24">
        <f>H189/G189*100</f>
        <v>0</v>
      </c>
      <c r="P189" s="24">
        <f>N189/G189*100</f>
        <v>141.41666666666666</v>
      </c>
    </row>
    <row r="190" spans="1:16" ht="12" customHeight="1" thickBot="1" x14ac:dyDescent="0.3">
      <c r="A190" s="129"/>
      <c r="B190" s="130"/>
      <c r="C190" s="131"/>
      <c r="D190" s="131"/>
      <c r="E190" s="131"/>
      <c r="F190" s="131"/>
      <c r="G190" s="131"/>
      <c r="H190" s="131"/>
      <c r="I190" s="131"/>
      <c r="J190" s="131"/>
      <c r="K190" s="131"/>
      <c r="L190" s="131"/>
      <c r="M190" s="131"/>
      <c r="N190" s="131"/>
      <c r="O190" s="133"/>
      <c r="P190" s="133"/>
    </row>
    <row r="191" spans="1:16" ht="23.25" customHeight="1" thickBot="1" x14ac:dyDescent="0.3">
      <c r="A191" s="74">
        <v>5</v>
      </c>
      <c r="B191" s="75" t="s">
        <v>132</v>
      </c>
      <c r="C191" s="95">
        <f t="shared" ref="C191:G191" si="110">C193</f>
        <v>86109415</v>
      </c>
      <c r="D191" s="95">
        <f t="shared" si="110"/>
        <v>0</v>
      </c>
      <c r="E191" s="95">
        <f t="shared" si="110"/>
        <v>0</v>
      </c>
      <c r="F191" s="95">
        <f t="shared" si="110"/>
        <v>0</v>
      </c>
      <c r="G191" s="95">
        <f t="shared" si="110"/>
        <v>86109415</v>
      </c>
      <c r="H191" s="95">
        <f t="shared" ref="H191:N191" si="111">H193</f>
        <v>0</v>
      </c>
      <c r="I191" s="95">
        <f t="shared" si="111"/>
        <v>113890585</v>
      </c>
      <c r="J191" s="95">
        <f t="shared" si="111"/>
        <v>200000000</v>
      </c>
      <c r="K191" s="95">
        <f t="shared" si="111"/>
        <v>0</v>
      </c>
      <c r="L191" s="95">
        <f t="shared" si="111"/>
        <v>0</v>
      </c>
      <c r="M191" s="95">
        <f t="shared" si="111"/>
        <v>0</v>
      </c>
      <c r="N191" s="95">
        <f t="shared" si="111"/>
        <v>200000000</v>
      </c>
      <c r="O191" s="110" t="s">
        <v>140</v>
      </c>
      <c r="P191" s="77" t="s">
        <v>140</v>
      </c>
    </row>
    <row r="192" spans="1:16" ht="15" customHeight="1" x14ac:dyDescent="0.25">
      <c r="A192" s="124"/>
      <c r="B192" s="125"/>
      <c r="C192" s="126"/>
      <c r="D192" s="126"/>
      <c r="E192" s="126"/>
      <c r="F192" s="126"/>
      <c r="G192" s="126"/>
      <c r="H192" s="126"/>
      <c r="I192" s="126"/>
      <c r="J192" s="126"/>
      <c r="K192" s="126"/>
      <c r="L192" s="126"/>
      <c r="M192" s="126"/>
      <c r="N192" s="126"/>
      <c r="O192" s="127"/>
      <c r="P192" s="128"/>
    </row>
    <row r="193" spans="1:19" ht="22.5" customHeight="1" x14ac:dyDescent="0.25">
      <c r="A193" s="5">
        <v>591</v>
      </c>
      <c r="B193" s="6" t="s">
        <v>133</v>
      </c>
      <c r="C193" s="10">
        <f t="shared" ref="C193:M194" si="112">C194</f>
        <v>86109415</v>
      </c>
      <c r="D193" s="7">
        <f t="shared" si="112"/>
        <v>0</v>
      </c>
      <c r="E193" s="7">
        <f t="shared" si="112"/>
        <v>0</v>
      </c>
      <c r="F193" s="32">
        <f t="shared" si="112"/>
        <v>0</v>
      </c>
      <c r="G193" s="7">
        <f>SUM(C193:F193)</f>
        <v>86109415</v>
      </c>
      <c r="H193" s="7">
        <f>H194</f>
        <v>0</v>
      </c>
      <c r="I193" s="7">
        <f>I194</f>
        <v>113890585</v>
      </c>
      <c r="J193" s="10">
        <f t="shared" si="112"/>
        <v>200000000</v>
      </c>
      <c r="K193" s="7">
        <f t="shared" si="112"/>
        <v>0</v>
      </c>
      <c r="L193" s="7">
        <f t="shared" si="112"/>
        <v>0</v>
      </c>
      <c r="M193" s="32">
        <f t="shared" si="112"/>
        <v>0</v>
      </c>
      <c r="N193" s="7">
        <f>SUM(J193:M193)</f>
        <v>200000000</v>
      </c>
      <c r="O193" s="11" t="s">
        <v>140</v>
      </c>
      <c r="P193" s="11" t="s">
        <v>140</v>
      </c>
      <c r="S193" s="151"/>
    </row>
    <row r="194" spans="1:19" ht="15" customHeight="1" x14ac:dyDescent="0.25">
      <c r="A194" s="12">
        <v>5911</v>
      </c>
      <c r="B194" s="13" t="s">
        <v>133</v>
      </c>
      <c r="C194" s="14">
        <f>SUM(C195)</f>
        <v>86109415</v>
      </c>
      <c r="D194" s="14">
        <f t="shared" si="112"/>
        <v>0</v>
      </c>
      <c r="E194" s="14">
        <f t="shared" si="112"/>
        <v>0</v>
      </c>
      <c r="F194" s="15">
        <f t="shared" si="112"/>
        <v>0</v>
      </c>
      <c r="G194" s="16">
        <f>SUM(C194:F194)</f>
        <v>86109415</v>
      </c>
      <c r="H194" s="16">
        <f>H195</f>
        <v>0</v>
      </c>
      <c r="I194" s="17">
        <f>I195</f>
        <v>113890585</v>
      </c>
      <c r="J194" s="14">
        <f>SUM(J195)</f>
        <v>200000000</v>
      </c>
      <c r="K194" s="14">
        <f t="shared" si="112"/>
        <v>0</v>
      </c>
      <c r="L194" s="14">
        <f t="shared" si="112"/>
        <v>0</v>
      </c>
      <c r="M194" s="15">
        <f t="shared" si="112"/>
        <v>0</v>
      </c>
      <c r="N194" s="16">
        <f>SUM(J194:M194)</f>
        <v>200000000</v>
      </c>
      <c r="O194" s="18" t="s">
        <v>140</v>
      </c>
      <c r="P194" s="18" t="s">
        <v>140</v>
      </c>
    </row>
    <row r="195" spans="1:19" ht="15" customHeight="1" x14ac:dyDescent="0.25">
      <c r="A195" s="89">
        <v>591111</v>
      </c>
      <c r="B195" s="90" t="s">
        <v>133</v>
      </c>
      <c r="C195" s="91">
        <v>86109415</v>
      </c>
      <c r="D195" s="91">
        <v>0</v>
      </c>
      <c r="E195" s="91">
        <v>0</v>
      </c>
      <c r="F195" s="94">
        <v>0</v>
      </c>
      <c r="G195" s="93">
        <f>SUM(C195:F195)</f>
        <v>86109415</v>
      </c>
      <c r="H195" s="31">
        <v>0</v>
      </c>
      <c r="I195" s="31">
        <f>N195-G195</f>
        <v>113890585</v>
      </c>
      <c r="J195" s="91">
        <v>200000000</v>
      </c>
      <c r="K195" s="91">
        <v>0</v>
      </c>
      <c r="L195" s="91">
        <v>0</v>
      </c>
      <c r="M195" s="94">
        <v>0</v>
      </c>
      <c r="N195" s="93">
        <f>SUM(J195:M195)</f>
        <v>200000000</v>
      </c>
      <c r="O195" s="24" t="s">
        <v>140</v>
      </c>
      <c r="P195" s="24" t="s">
        <v>140</v>
      </c>
    </row>
    <row r="196" spans="1:19" ht="15" customHeight="1" thickBot="1" x14ac:dyDescent="0.3">
      <c r="A196" s="129"/>
      <c r="B196" s="130"/>
      <c r="C196" s="131"/>
      <c r="D196" s="131"/>
      <c r="E196" s="131"/>
      <c r="F196" s="131"/>
      <c r="G196" s="132"/>
      <c r="H196" s="131"/>
      <c r="I196" s="131"/>
      <c r="J196" s="131"/>
      <c r="K196" s="131"/>
      <c r="L196" s="131"/>
      <c r="M196" s="131"/>
      <c r="N196" s="132"/>
      <c r="O196" s="133"/>
      <c r="P196" s="133"/>
    </row>
    <row r="197" spans="1:19" ht="39" customHeight="1" thickBot="1" x14ac:dyDescent="0.3">
      <c r="A197" s="197" t="s">
        <v>155</v>
      </c>
      <c r="B197" s="198"/>
      <c r="C197" s="78">
        <f>C152+C183+C185+C191</f>
        <v>5545441458</v>
      </c>
      <c r="D197" s="78">
        <f>D152+D183+D185+D191</f>
        <v>338000</v>
      </c>
      <c r="E197" s="78">
        <f>E152+E183+E185+E191</f>
        <v>51839319</v>
      </c>
      <c r="F197" s="78">
        <f>F152+F183+F185+F191</f>
        <v>0</v>
      </c>
      <c r="G197" s="4">
        <f>G152+G183+G185+G191</f>
        <v>5597618777</v>
      </c>
      <c r="H197" s="78">
        <f t="shared" ref="H197" si="113">H152+H183+H185+H191</f>
        <v>2578296864</v>
      </c>
      <c r="I197" s="78">
        <f>N197-G197</f>
        <v>1128228786</v>
      </c>
      <c r="J197" s="78">
        <f>J152+J183+J185+J191</f>
        <v>6679814068</v>
      </c>
      <c r="K197" s="78">
        <f>K152+K183+K185+K191</f>
        <v>335000</v>
      </c>
      <c r="L197" s="78">
        <f>L152+L183+L185+L191</f>
        <v>45698495</v>
      </c>
      <c r="M197" s="78">
        <f>M152+M183+M185+M191</f>
        <v>0</v>
      </c>
      <c r="N197" s="4">
        <f>N152+N183+N185+N191</f>
        <v>6725847563</v>
      </c>
      <c r="O197" s="110">
        <f>H197/G197*100</f>
        <v>46.060601243406182</v>
      </c>
      <c r="P197" s="77">
        <f>N197/G197*100</f>
        <v>120.15551310203132</v>
      </c>
    </row>
    <row r="199" spans="1:19" x14ac:dyDescent="0.25">
      <c r="I199" s="151"/>
    </row>
    <row r="200" spans="1:19" x14ac:dyDescent="0.25">
      <c r="I200" s="151"/>
    </row>
  </sheetData>
  <sheetProtection algorithmName="SHA-512" hashValue="Y8bhQTGcCFR5hGqISKAuTgnCh/FtkmOHB0rJKxdLygUcVg9JqYUpvMCW263w5vjMuutG6Audn71K8hMViijrDg==" saltValue="+ElT5WXG6i5IT2isI9qfYQ==" spinCount="100000" sheet="1" objects="1" scenarios="1"/>
  <mergeCells count="13">
    <mergeCell ref="A1:P1"/>
    <mergeCell ref="A2:P2"/>
    <mergeCell ref="J3:N3"/>
    <mergeCell ref="O3:O4"/>
    <mergeCell ref="P3:P4"/>
    <mergeCell ref="A6:I6"/>
    <mergeCell ref="C3:G4"/>
    <mergeCell ref="A8:I8"/>
    <mergeCell ref="A197:B197"/>
    <mergeCell ref="A3:A4"/>
    <mergeCell ref="B3:B4"/>
    <mergeCell ref="H3:H4"/>
    <mergeCell ref="I3:I4"/>
  </mergeCells>
  <pageMargins left="0.25" right="0.25" top="0.75" bottom="0.75" header="0.3" footer="0.3"/>
  <pageSetup paperSize="9" scale="9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2023-11-20T13:29:58Z</dcterms:modified>
</cp:coreProperties>
</file>