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naslovna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<sst xmlns="http://schemas.openxmlformats.org/spreadsheetml/2006/main" count="50" uniqueCount="50">
  <si>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OPIS</t>
  </si>
  <si>
    <t xml:space="preserve">      1.1.1. Porezi na dobit pojedinaca i preduzeća</t>
  </si>
  <si>
    <t xml:space="preserve">Član 1. </t>
  </si>
  <si>
    <t xml:space="preserve">   1.2. NEPOREZNI PRIHODI </t>
  </si>
  <si>
    <t>4. PRIMICI OD PRODAJE NEFINANSIJSKE IMOVINE</t>
  </si>
  <si>
    <t>5. IZDACI OD NABAVKE NEFINANSIJSKE IMOVINE</t>
  </si>
  <si>
    <t>6. NETO NABAVKA NEFINANSIJSKE IMOVINE (4.-5.)</t>
  </si>
  <si>
    <t xml:space="preserve">   2. BUDŽETSKI RASHODI (2.1.+2.2.+2.3.)</t>
  </si>
  <si>
    <t xml:space="preserve">   2.1. RASHODI </t>
  </si>
  <si>
    <t xml:space="preserve">   2.3. IZDACI ZA KAMATE</t>
  </si>
  <si>
    <t xml:space="preserve">            9.2.1. Otplate vanjskog duga i vanjske otplate</t>
  </si>
  <si>
    <t xml:space="preserve">            9.2.2. Otplate domaćeg pozajmljivanja</t>
  </si>
  <si>
    <t xml:space="preserve">            9.2.3. Otplate unutrašnjeg duga, po izdatim garanc. i otkup</t>
  </si>
  <si>
    <t>11. UKUPAN FINANSIJSKI REZULTAT (7.+10.)</t>
  </si>
  <si>
    <t>9. IZDACI ZA NABAVKU FINANSIJSKE IMOVINE I OTPLATE DUGOVA (9.1.+9.2.)</t>
  </si>
  <si>
    <t xml:space="preserve">     9.2. IZDACI ZA OTPLATE DUGOVA (9.2.1.+9.2.2.+9.2.3.)</t>
  </si>
  <si>
    <t>Indeks   %</t>
  </si>
  <si>
    <t>3. TEKUĆI BILANS (1.-2.)</t>
  </si>
  <si>
    <t xml:space="preserve">Povećanje/  Smanjenje Budžeta </t>
  </si>
  <si>
    <t>5=4/2*100</t>
  </si>
  <si>
    <t>7. UKUPAN SUFICIT (3.+6.)</t>
  </si>
  <si>
    <t>10. NETO FINANSIRANJE (8.-9.)</t>
  </si>
  <si>
    <t xml:space="preserve">     9.1 IZDACI ZA FINANSIJSKU IMOVINU</t>
  </si>
  <si>
    <t xml:space="preserve">     8.1. PRIMICI OD FINANSIJSKE IMOVINE</t>
  </si>
  <si>
    <t>SVEUKUPNI RASHODI I IZDACI</t>
  </si>
  <si>
    <t xml:space="preserve">      1.1.2. Doprinosi za penzijsko i invalidsko osiguranje</t>
  </si>
  <si>
    <t xml:space="preserve">            1.1.3.1. Prihodi od indirektnih poreza koji pripadaju   
                          Federaciji BiH</t>
  </si>
  <si>
    <t xml:space="preserve">            1.1.3.2. Prihodi od indirektnih poreza na ime 
                          finansiranja relevantnog duga</t>
  </si>
  <si>
    <t xml:space="preserve">      1.1.4. Ostali prihodi i prihodi po osnovu zaostalih obaveza</t>
  </si>
  <si>
    <t xml:space="preserve">  1.1. PRIHODI OD POREZA (1.1.1 + 1.1.2.+1.1.3.+1.1.4.)</t>
  </si>
  <si>
    <t xml:space="preserve">NEPOKRIVENI VIŠAK RASHODA NAD PRIHODIMA </t>
  </si>
  <si>
    <t xml:space="preserve">      1.1.3. Prihodi od indirektnih poreza sa jedinstvenog  
                 računa  (1.1.3.1.+1.1.3.2.)</t>
  </si>
  <si>
    <t xml:space="preserve">   2.2. KAPITALNI TRANSFERI</t>
  </si>
  <si>
    <t xml:space="preserve">     8.2. ZAJMOVI PRIMLJENI KROZ DRŽAVU-DUGOROČNI </t>
  </si>
  <si>
    <t xml:space="preserve">     8.3. PRIMICI OD DOMAĆEG ZADUŽIVANJA-DUGOROČNI</t>
  </si>
  <si>
    <t xml:space="preserve">     8.4. PRIMICI OD DOMAĆEG ZADUŽIVANJA-KRATKOROČNI</t>
  </si>
  <si>
    <t>8. PRIMICI OD FINANSIJSKE IMOVINE I ZADUŽIVANJA (8.1.+8.2+8.3.+8.4.)</t>
  </si>
  <si>
    <t xml:space="preserve">     8.2.3. ZAJMOVI PRIMLJENI KROZ DRŽAVU-DUGOROČNI WB</t>
  </si>
  <si>
    <t xml:space="preserve">     8.2.2. ZAJMOVI PRIMLJENI KROZ DRŽAVU-DUGOROČNI </t>
  </si>
  <si>
    <t>12. RAZGRANIČENI PRIHODI</t>
  </si>
  <si>
    <t>13. OSTVARENI SUFICIT IZ RANIJEG PERIODA</t>
  </si>
  <si>
    <t>SVEUKUPNI PRIHODI, PRIMICI, FINANSIRANJE, RAZGRANIČENI PRIHODI I OSTVARENI SUFICIT IZ RANIJEG PERIODA</t>
  </si>
  <si>
    <t xml:space="preserve">Budžet za 2022. godinu </t>
  </si>
  <si>
    <t xml:space="preserve">Budžet za 2023. godinu </t>
  </si>
  <si>
    <t>FEDERACIJE BOSNE I HERCEGOVINE ZA 2023. GODINU</t>
  </si>
  <si>
    <t>Budžet Federacije Bosne i Hercegovine za 2023. godinu sastoji se od :</t>
  </si>
  <si>
    <t xml:space="preserve">     8.2.1. ZAJMOVI PRIMLJENI KROZ DRŽAVU-DUGOROČNI</t>
  </si>
  <si>
    <t xml:space="preserve">   1.3. TEKUĆI TRANSFERI I DONACIJE</t>
  </si>
  <si>
    <t>1.  BUDŽETSKI PRIHODI (1.1. + 1.2. + 1.3)</t>
  </si>
  <si>
    <t>BUDŽET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</si>
</sst>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_-* #,##0\ _K_M_-;\-* #,##0\ _K_M_-;_-* &quot;-&quot;\ _K_M_-;_-@_-"/>
    <numFmt numFmtId="173" formatCode="_-* #,##0.00\ _K_M_-;\-* #,##0.00\ _K_M_-;_-* &quot;-&quot;??\ _K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&quot;kn&quot;\ * #,##0.00_-;\-&quot;kn&quot;\ * #,##0.00_-;_-&quot;kn&quot;\ * &quot;-&quot;??_-;_-@_-"/>
    <numFmt numFmtId="188" formatCode="0.0%"/>
    <numFmt numFmtId="189" formatCode="_(* #,##0_);_(* \(#,##0\);_(* &quot;-&quot;??_);_(@_)"/>
    <numFmt numFmtId="190" formatCode="General_)"/>
    <numFmt numFmtId="191" formatCode="_(* #,##0.0_);_(* \(#,##0.0\);_(* &quot;-&quot;??_);_(@_)"/>
    <numFmt numFmtId="192" formatCode="_-* #,##0\ _K_M_-;\-* #,##0\ _K_M_-;_-* &quot;-&quot;??\ _K_M_-;_-@_-"/>
    <numFmt numFmtId="193" formatCode="0.0000%"/>
    <numFmt numFmtId="194" formatCode="_-* #,##0.0\ _K_M_-;\-* #,##0.0\ _K_M_-;_-* &quot;-&quot;?\ _K_M_-;_-@_-"/>
    <numFmt numFmtId="195" formatCode="0.000"/>
    <numFmt numFmtId="196" formatCode="0.0"/>
    <numFmt numFmtId="197" formatCode="#,##0.000"/>
    <numFmt numFmtId="198" formatCode="[$-1081A]#,##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/>
      <right style="dotted">
        <color indexed="11"/>
      </right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9" fontId="9" fillId="0" borderId="0" xfId="63" applyFont="1" applyBorder="1" applyAlignment="1">
      <alignment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left" indent="2"/>
    </xf>
    <xf numFmtId="3" fontId="9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3" fontId="9" fillId="34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5" borderId="0" xfId="0" applyFont="1" applyFill="1" applyBorder="1" applyAlignment="1">
      <alignment vertical="center"/>
    </xf>
    <xf numFmtId="3" fontId="9" fillId="35" borderId="0" xfId="0" applyNumberFormat="1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6" fontId="9" fillId="34" borderId="10" xfId="0" applyNumberFormat="1" applyFont="1" applyFill="1" applyBorder="1" applyAlignment="1">
      <alignment horizontal="left" vertical="center"/>
    </xf>
    <xf numFmtId="3" fontId="9" fillId="35" borderId="0" xfId="0" applyNumberFormat="1" applyFont="1" applyFill="1" applyBorder="1" applyAlignment="1">
      <alignment/>
    </xf>
    <xf numFmtId="16" fontId="9" fillId="35" borderId="0" xfId="0" applyNumberFormat="1" applyFont="1" applyFill="1" applyBorder="1" applyAlignment="1">
      <alignment horizontal="left" vertical="center"/>
    </xf>
    <xf numFmtId="3" fontId="9" fillId="35" borderId="0" xfId="0" applyNumberFormat="1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 vertical="center"/>
    </xf>
    <xf numFmtId="2" fontId="9" fillId="0" borderId="0" xfId="63" applyNumberFormat="1" applyFont="1" applyFill="1" applyBorder="1" applyAlignment="1">
      <alignment horizontal="right"/>
    </xf>
    <xf numFmtId="2" fontId="9" fillId="0" borderId="0" xfId="63" applyNumberFormat="1" applyFont="1" applyBorder="1" applyAlignment="1">
      <alignment horizontal="right" vertical="center"/>
    </xf>
    <xf numFmtId="2" fontId="2" fillId="0" borderId="0" xfId="63" applyNumberFormat="1" applyFont="1" applyFill="1" applyBorder="1" applyAlignment="1">
      <alignment horizontal="right"/>
    </xf>
    <xf numFmtId="2" fontId="2" fillId="0" borderId="0" xfId="63" applyNumberFormat="1" applyFont="1" applyBorder="1" applyAlignment="1">
      <alignment horizontal="right"/>
    </xf>
    <xf numFmtId="2" fontId="9" fillId="35" borderId="0" xfId="63" applyNumberFormat="1" applyFont="1" applyFill="1" applyBorder="1" applyAlignment="1">
      <alignment horizontal="right" vertical="center"/>
    </xf>
    <xf numFmtId="2" fontId="9" fillId="0" borderId="0" xfId="63" applyNumberFormat="1" applyFont="1" applyBorder="1" applyAlignment="1">
      <alignment horizontal="right"/>
    </xf>
    <xf numFmtId="2" fontId="9" fillId="35" borderId="0" xfId="63" applyNumberFormat="1" applyFont="1" applyFill="1" applyBorder="1" applyAlignment="1">
      <alignment horizontal="right"/>
    </xf>
    <xf numFmtId="2" fontId="9" fillId="35" borderId="0" xfId="63" applyNumberFormat="1" applyFont="1" applyFill="1" applyBorder="1" applyAlignment="1">
      <alignment horizontal="right" vertical="center"/>
    </xf>
    <xf numFmtId="2" fontId="9" fillId="35" borderId="0" xfId="0" applyNumberFormat="1" applyFont="1" applyFill="1" applyAlignment="1">
      <alignment horizontal="right" vertical="center"/>
    </xf>
    <xf numFmtId="2" fontId="9" fillId="0" borderId="0" xfId="63" applyNumberFormat="1" applyFont="1" applyFill="1" applyBorder="1" applyAlignment="1">
      <alignment horizontal="right" vertical="center"/>
    </xf>
    <xf numFmtId="2" fontId="9" fillId="0" borderId="0" xfId="63" applyNumberFormat="1" applyFont="1" applyFill="1" applyBorder="1" applyAlignment="1">
      <alignment horizontal="right"/>
    </xf>
    <xf numFmtId="2" fontId="9" fillId="0" borderId="0" xfId="63" applyNumberFormat="1" applyFont="1" applyBorder="1" applyAlignment="1">
      <alignment horizontal="right"/>
    </xf>
    <xf numFmtId="0" fontId="10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3" fontId="9" fillId="35" borderId="10" xfId="0" applyNumberFormat="1" applyFont="1" applyFill="1" applyBorder="1" applyAlignment="1">
      <alignment vertical="center"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vertical="center" wrapText="1"/>
    </xf>
    <xf numFmtId="3" fontId="2" fillId="35" borderId="18" xfId="0" applyNumberFormat="1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2" fillId="35" borderId="19" xfId="0" applyFont="1" applyFill="1" applyBorder="1" applyAlignment="1">
      <alignment vertical="center" wrapText="1"/>
    </xf>
    <xf numFmtId="3" fontId="2" fillId="35" borderId="19" xfId="0" applyNumberFormat="1" applyFont="1" applyFill="1" applyBorder="1" applyAlignment="1">
      <alignment vertical="center"/>
    </xf>
    <xf numFmtId="0" fontId="2" fillId="35" borderId="20" xfId="0" applyFont="1" applyFill="1" applyBorder="1" applyAlignment="1">
      <alignment vertical="center" wrapText="1"/>
    </xf>
    <xf numFmtId="3" fontId="2" fillId="35" borderId="20" xfId="0" applyNumberFormat="1" applyFont="1" applyFill="1" applyBorder="1" applyAlignment="1">
      <alignment vertical="center"/>
    </xf>
    <xf numFmtId="1" fontId="10" fillId="33" borderId="10" xfId="63" applyNumberFormat="1" applyFont="1" applyFill="1" applyBorder="1" applyAlignment="1">
      <alignment horizontal="right" vertical="center"/>
    </xf>
    <xf numFmtId="1" fontId="9" fillId="34" borderId="10" xfId="63" applyNumberFormat="1" applyFont="1" applyFill="1" applyBorder="1" applyAlignment="1">
      <alignment horizontal="right" vertical="center"/>
    </xf>
    <xf numFmtId="1" fontId="2" fillId="0" borderId="10" xfId="63" applyNumberFormat="1" applyFont="1" applyFill="1" applyBorder="1" applyAlignment="1">
      <alignment horizontal="right" vertical="center"/>
    </xf>
    <xf numFmtId="1" fontId="2" fillId="0" borderId="17" xfId="63" applyNumberFormat="1" applyFont="1" applyFill="1" applyBorder="1" applyAlignment="1">
      <alignment horizontal="right" vertical="center"/>
    </xf>
    <xf numFmtId="1" fontId="2" fillId="0" borderId="11" xfId="63" applyNumberFormat="1" applyFont="1" applyFill="1" applyBorder="1" applyAlignment="1">
      <alignment horizontal="right" vertical="center"/>
    </xf>
    <xf numFmtId="1" fontId="2" fillId="0" borderId="12" xfId="63" applyNumberFormat="1" applyFont="1" applyFill="1" applyBorder="1" applyAlignment="1">
      <alignment horizontal="right" vertical="center"/>
    </xf>
    <xf numFmtId="1" fontId="9" fillId="33" borderId="10" xfId="63" applyNumberFormat="1" applyFont="1" applyFill="1" applyBorder="1" applyAlignment="1">
      <alignment horizontal="right" vertical="center"/>
    </xf>
    <xf numFmtId="1" fontId="9" fillId="34" borderId="10" xfId="63" applyNumberFormat="1" applyFont="1" applyFill="1" applyBorder="1" applyAlignment="1">
      <alignment horizontal="right" vertical="center"/>
    </xf>
    <xf numFmtId="1" fontId="9" fillId="33" borderId="10" xfId="63" applyNumberFormat="1" applyFont="1" applyFill="1" applyBorder="1" applyAlignment="1">
      <alignment horizontal="right" vertical="center"/>
    </xf>
    <xf numFmtId="1" fontId="9" fillId="35" borderId="10" xfId="63" applyNumberFormat="1" applyFont="1" applyFill="1" applyBorder="1" applyAlignment="1">
      <alignment horizontal="right" vertical="center"/>
    </xf>
    <xf numFmtId="1" fontId="2" fillId="35" borderId="17" xfId="63" applyNumberFormat="1" applyFont="1" applyFill="1" applyBorder="1" applyAlignment="1">
      <alignment horizontal="right" vertical="center"/>
    </xf>
    <xf numFmtId="1" fontId="2" fillId="35" borderId="21" xfId="63" applyNumberFormat="1" applyFont="1" applyFill="1" applyBorder="1" applyAlignment="1">
      <alignment horizontal="right" vertical="center"/>
    </xf>
    <xf numFmtId="1" fontId="2" fillId="35" borderId="12" xfId="63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1" fontId="2" fillId="0" borderId="0" xfId="63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198" fontId="2" fillId="0" borderId="22" xfId="0" applyNumberFormat="1" applyFont="1" applyFill="1" applyBorder="1" applyAlignment="1" applyProtection="1">
      <alignment horizontal="right" vertical="center" wrapText="1" readingOrder="1"/>
      <protection/>
    </xf>
    <xf numFmtId="198" fontId="2" fillId="35" borderId="22" xfId="0" applyNumberFormat="1" applyFont="1" applyFill="1" applyBorder="1" applyAlignment="1" applyProtection="1">
      <alignment horizontal="right" vertical="center" wrapText="1" readingOrder="1"/>
      <protection/>
    </xf>
    <xf numFmtId="3" fontId="1" fillId="0" borderId="0" xfId="0" applyNumberFormat="1" applyFont="1" applyAlignment="1">
      <alignment vertical="center"/>
    </xf>
    <xf numFmtId="0" fontId="9" fillId="34" borderId="0" xfId="0" applyFont="1" applyFill="1" applyBorder="1" applyAlignment="1">
      <alignment vertical="center"/>
    </xf>
    <xf numFmtId="1" fontId="9" fillId="34" borderId="0" xfId="6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" xfId="58"/>
    <cellStyle name="Normal 11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1"/>
  <sheetViews>
    <sheetView tabSelected="1" zoomScalePageLayoutView="0" workbookViewId="0" topLeftCell="A2">
      <selection activeCell="E40" sqref="E40"/>
    </sheetView>
  </sheetViews>
  <sheetFormatPr defaultColWidth="9.140625" defaultRowHeight="12.75"/>
  <cols>
    <col min="1" max="1" width="2.7109375" style="0" customWidth="1"/>
    <col min="2" max="2" width="47.7109375" style="0" customWidth="1"/>
    <col min="3" max="5" width="12.7109375" style="2" customWidth="1"/>
    <col min="6" max="6" width="7.7109375" style="2" customWidth="1"/>
    <col min="8" max="8" width="13.421875" style="0" bestFit="1" customWidth="1"/>
    <col min="9" max="9" width="10.140625" style="0" bestFit="1" customWidth="1"/>
    <col min="10" max="10" width="11.00390625" style="0" bestFit="1" customWidth="1"/>
  </cols>
  <sheetData>
    <row r="1" spans="2:6" ht="18" hidden="1">
      <c r="B1" s="125"/>
      <c r="C1" s="125"/>
      <c r="D1" s="125"/>
      <c r="E1" s="125"/>
      <c r="F1"/>
    </row>
    <row r="2" spans="2:6" s="45" customFormat="1" ht="12" customHeight="1">
      <c r="B2" s="126" t="s">
        <v>49</v>
      </c>
      <c r="C2" s="126"/>
      <c r="D2" s="126"/>
      <c r="E2" s="126"/>
      <c r="F2" s="126"/>
    </row>
    <row r="3" spans="2:6" s="45" customFormat="1" ht="12" customHeight="1">
      <c r="B3" s="126" t="s">
        <v>44</v>
      </c>
      <c r="C3" s="126"/>
      <c r="D3" s="126"/>
      <c r="E3" s="126"/>
      <c r="F3" s="126"/>
    </row>
    <row r="4" spans="2:6" s="4" customFormat="1" ht="15" customHeight="1">
      <c r="B4" s="124" t="s">
        <v>2</v>
      </c>
      <c r="C4" s="124"/>
      <c r="D4" s="124"/>
      <c r="E4" s="124"/>
      <c r="F4" s="124"/>
    </row>
    <row r="5" spans="2:6" s="4" customFormat="1" ht="12" customHeight="1">
      <c r="B5" s="124" t="s">
        <v>45</v>
      </c>
      <c r="C5" s="124"/>
      <c r="D5" s="124"/>
      <c r="E5" s="124"/>
      <c r="F5" s="124"/>
    </row>
    <row r="6" ht="9.75" customHeight="1">
      <c r="B6" s="3"/>
    </row>
    <row r="7" spans="2:6" s="28" customFormat="1" ht="63" customHeight="1">
      <c r="B7" s="38" t="s">
        <v>0</v>
      </c>
      <c r="C7" s="39" t="s">
        <v>42</v>
      </c>
      <c r="D7" s="39" t="s">
        <v>18</v>
      </c>
      <c r="E7" s="39" t="s">
        <v>43</v>
      </c>
      <c r="F7" s="39" t="s">
        <v>16</v>
      </c>
    </row>
    <row r="8" spans="2:6" s="28" customFormat="1" ht="9.75" customHeight="1">
      <c r="B8" s="33">
        <v>1</v>
      </c>
      <c r="C8" s="34">
        <v>4</v>
      </c>
      <c r="D8" s="34">
        <v>3</v>
      </c>
      <c r="E8" s="34">
        <v>4</v>
      </c>
      <c r="F8" s="35" t="s">
        <v>19</v>
      </c>
    </row>
    <row r="9" spans="2:6" ht="1.5" customHeight="1">
      <c r="B9" s="5"/>
      <c r="C9" s="31"/>
      <c r="D9" s="31"/>
      <c r="E9" s="31"/>
      <c r="F9" s="32"/>
    </row>
    <row r="10" spans="2:6" s="8" customFormat="1" ht="13.5" customHeight="1">
      <c r="B10" s="87" t="s">
        <v>48</v>
      </c>
      <c r="C10" s="88">
        <f>C12+C24+C26</f>
        <v>4471499362</v>
      </c>
      <c r="D10" s="88">
        <f>D12+D24</f>
        <v>893290955</v>
      </c>
      <c r="E10" s="88">
        <f>E12+E24+E26</f>
        <v>5450847563</v>
      </c>
      <c r="F10" s="101">
        <f>E10/C10*100</f>
        <v>121.90200918561598</v>
      </c>
    </row>
    <row r="11" spans="2:6" s="6" customFormat="1" ht="1.5" customHeight="1">
      <c r="B11" s="7"/>
      <c r="C11" s="23"/>
      <c r="D11" s="23"/>
      <c r="E11" s="23"/>
      <c r="F11" s="75"/>
    </row>
    <row r="12" spans="2:6" s="8" customFormat="1" ht="13.5" customHeight="1">
      <c r="B12" s="53" t="s">
        <v>29</v>
      </c>
      <c r="C12" s="46">
        <f>C14+C16+C18+C22</f>
        <v>3978873825</v>
      </c>
      <c r="D12" s="46">
        <f>D14+D16+D18+D22</f>
        <v>864754517</v>
      </c>
      <c r="E12" s="46">
        <f>E14+E16+E18+E22</f>
        <v>4843628342</v>
      </c>
      <c r="F12" s="102">
        <f>E12/C12*100</f>
        <v>121.7336501491097</v>
      </c>
    </row>
    <row r="13" spans="2:6" s="8" customFormat="1" ht="1.5" customHeight="1">
      <c r="B13" s="9"/>
      <c r="C13" s="10"/>
      <c r="D13" s="59"/>
      <c r="E13" s="10"/>
      <c r="F13" s="76"/>
    </row>
    <row r="14" spans="2:6" s="40" customFormat="1" ht="15" customHeight="1">
      <c r="B14" s="47" t="s">
        <v>1</v>
      </c>
      <c r="C14" s="119">
        <v>67036847</v>
      </c>
      <c r="D14" s="48">
        <f>E14-C14</f>
        <v>16184544</v>
      </c>
      <c r="E14" s="119">
        <v>83221391</v>
      </c>
      <c r="F14" s="103">
        <f>E14/C14*100</f>
        <v>124.1427583848029</v>
      </c>
    </row>
    <row r="15" spans="2:6" s="14" customFormat="1" ht="1.5" customHeight="1">
      <c r="B15" s="24"/>
      <c r="C15" s="48"/>
      <c r="D15" s="48"/>
      <c r="E15" s="48"/>
      <c r="F15" s="77"/>
    </row>
    <row r="16" spans="2:6" s="14" customFormat="1" ht="13.5" customHeight="1">
      <c r="B16" s="47" t="s">
        <v>25</v>
      </c>
      <c r="C16" s="120">
        <v>2218985851</v>
      </c>
      <c r="D16" s="48">
        <f>E16-C16</f>
        <v>464139563</v>
      </c>
      <c r="E16" s="120">
        <v>2683125414</v>
      </c>
      <c r="F16" s="103">
        <f>E16/C16*100</f>
        <v>120.91674278999267</v>
      </c>
    </row>
    <row r="17" spans="2:6" s="14" customFormat="1" ht="1.5" customHeight="1">
      <c r="B17" s="24"/>
      <c r="C17" s="25"/>
      <c r="D17" s="73"/>
      <c r="E17" s="25"/>
      <c r="F17" s="77"/>
    </row>
    <row r="18" spans="2:6" s="40" customFormat="1" ht="24.75" customHeight="1">
      <c r="B18" s="49" t="s">
        <v>31</v>
      </c>
      <c r="C18" s="50">
        <f>C19+C20</f>
        <v>1692823127</v>
      </c>
      <c r="D18" s="50">
        <f>D19+D20</f>
        <v>384403410</v>
      </c>
      <c r="E18" s="50">
        <f>E19+E20</f>
        <v>2077226537</v>
      </c>
      <c r="F18" s="104">
        <f>E18/C18*100</f>
        <v>122.70783071597296</v>
      </c>
    </row>
    <row r="19" spans="2:6" s="40" customFormat="1" ht="21.75" customHeight="1">
      <c r="B19" s="15" t="s">
        <v>26</v>
      </c>
      <c r="C19" s="51">
        <v>1150789008</v>
      </c>
      <c r="D19" s="51">
        <f>E19-C19</f>
        <v>87038481</v>
      </c>
      <c r="E19" s="51">
        <v>1237827489</v>
      </c>
      <c r="F19" s="105">
        <f>E19/C19*100</f>
        <v>107.56337438009314</v>
      </c>
    </row>
    <row r="20" spans="2:6" s="40" customFormat="1" ht="21.75" customHeight="1">
      <c r="B20" s="17" t="s">
        <v>27</v>
      </c>
      <c r="C20" s="119">
        <v>542034119</v>
      </c>
      <c r="D20" s="52">
        <f>E20-C20</f>
        <v>297364929</v>
      </c>
      <c r="E20" s="119">
        <v>839399048</v>
      </c>
      <c r="F20" s="106">
        <f>E20/C20*100</f>
        <v>154.86092453895876</v>
      </c>
    </row>
    <row r="21" spans="2:6" s="117" customFormat="1" ht="1.5" customHeight="1">
      <c r="B21" s="16"/>
      <c r="C21" s="114"/>
      <c r="D21" s="115"/>
      <c r="E21" s="114"/>
      <c r="F21" s="116"/>
    </row>
    <row r="22" spans="2:6" s="40" customFormat="1" ht="21.75" customHeight="1">
      <c r="B22" s="49" t="s">
        <v>28</v>
      </c>
      <c r="C22" s="48">
        <v>28000</v>
      </c>
      <c r="D22" s="48">
        <f>E22-C22</f>
        <v>27000</v>
      </c>
      <c r="E22" s="48">
        <v>55000</v>
      </c>
      <c r="F22" s="103">
        <f>E22/C22*100</f>
        <v>196.42857142857142</v>
      </c>
    </row>
    <row r="23" spans="2:6" s="13" customFormat="1" ht="1.5" customHeight="1">
      <c r="B23" s="16"/>
      <c r="C23" s="26"/>
      <c r="D23" s="26"/>
      <c r="E23" s="26"/>
      <c r="F23" s="78"/>
    </row>
    <row r="24" spans="2:6" s="40" customFormat="1" ht="13.5" customHeight="1">
      <c r="B24" s="53" t="s">
        <v>3</v>
      </c>
      <c r="C24" s="46">
        <v>488122437</v>
      </c>
      <c r="D24" s="46">
        <f>E24-C24</f>
        <v>28536438</v>
      </c>
      <c r="E24" s="46">
        <v>516658875</v>
      </c>
      <c r="F24" s="102">
        <f>E24/C24*100</f>
        <v>105.84616396152262</v>
      </c>
    </row>
    <row r="25" spans="2:6" s="40" customFormat="1" ht="1.5" customHeight="1">
      <c r="B25" s="122"/>
      <c r="C25" s="74"/>
      <c r="D25" s="74"/>
      <c r="E25" s="74"/>
      <c r="F25" s="123"/>
    </row>
    <row r="26" spans="2:6" s="40" customFormat="1" ht="13.5" customHeight="1">
      <c r="B26" s="53" t="s">
        <v>47</v>
      </c>
      <c r="C26" s="46">
        <v>4503100</v>
      </c>
      <c r="D26" s="46">
        <f>E26-C26</f>
        <v>86057246</v>
      </c>
      <c r="E26" s="46">
        <v>90560346</v>
      </c>
      <c r="F26" s="102">
        <f>E26/C26*100</f>
        <v>2011.0667318069773</v>
      </c>
    </row>
    <row r="27" spans="2:6" s="60" customFormat="1" ht="1.5" customHeight="1">
      <c r="B27" s="58"/>
      <c r="C27" s="59"/>
      <c r="D27" s="59"/>
      <c r="E27" s="59"/>
      <c r="F27" s="79"/>
    </row>
    <row r="28" spans="2:6" s="1" customFormat="1" ht="13.5" customHeight="1">
      <c r="B28" s="89" t="s">
        <v>7</v>
      </c>
      <c r="C28" s="88">
        <f>C30+C32+C34</f>
        <v>4612235022</v>
      </c>
      <c r="D28" s="88">
        <f>E28-C28</f>
        <v>904384502</v>
      </c>
      <c r="E28" s="88">
        <f>E30+E32+E34</f>
        <v>5516619524</v>
      </c>
      <c r="F28" s="101">
        <f>E28/C28*100</f>
        <v>119.60837853418475</v>
      </c>
    </row>
    <row r="29" spans="2:6" s="61" customFormat="1" ht="1.5" customHeight="1">
      <c r="B29" s="69"/>
      <c r="C29" s="59"/>
      <c r="D29" s="59"/>
      <c r="E29" s="59"/>
      <c r="F29" s="79"/>
    </row>
    <row r="30" spans="2:6" s="61" customFormat="1" ht="13.5" customHeight="1">
      <c r="B30" s="53" t="s">
        <v>8</v>
      </c>
      <c r="C30" s="46">
        <v>4187194777</v>
      </c>
      <c r="D30" s="46">
        <f>E30-C30</f>
        <v>866333485</v>
      </c>
      <c r="E30" s="46">
        <v>5053528262</v>
      </c>
      <c r="F30" s="102">
        <f>E30/C30*100</f>
        <v>120.69006891579815</v>
      </c>
    </row>
    <row r="31" spans="2:6" s="61" customFormat="1" ht="1.5" customHeight="1">
      <c r="B31" s="69"/>
      <c r="C31" s="59"/>
      <c r="D31" s="74"/>
      <c r="E31" s="59"/>
      <c r="F31" s="79"/>
    </row>
    <row r="32" spans="2:6" s="61" customFormat="1" ht="13.5" customHeight="1">
      <c r="B32" s="53" t="s">
        <v>32</v>
      </c>
      <c r="C32" s="46">
        <v>319945100</v>
      </c>
      <c r="D32" s="46">
        <f>E32-C32</f>
        <v>5160900</v>
      </c>
      <c r="E32" s="46">
        <v>325106000</v>
      </c>
      <c r="F32" s="102">
        <f>E32/C32*100</f>
        <v>101.61305799026145</v>
      </c>
    </row>
    <row r="33" spans="2:8" s="61" customFormat="1" ht="1.5" customHeight="1">
      <c r="B33" s="69"/>
      <c r="C33" s="59"/>
      <c r="D33" s="74"/>
      <c r="E33" s="59"/>
      <c r="F33" s="79"/>
      <c r="H33" s="61">
        <f>30797825+19358500</f>
        <v>50156325</v>
      </c>
    </row>
    <row r="34" spans="2:6" s="61" customFormat="1" ht="13.5" customHeight="1">
      <c r="B34" s="53" t="s">
        <v>9</v>
      </c>
      <c r="C34" s="46">
        <v>105095145</v>
      </c>
      <c r="D34" s="46">
        <f>E34-C34</f>
        <v>32890117</v>
      </c>
      <c r="E34" s="46">
        <v>137985262</v>
      </c>
      <c r="F34" s="102">
        <f>E34/C34*100</f>
        <v>131.29556270177846</v>
      </c>
    </row>
    <row r="35" spans="2:6" s="1" customFormat="1" ht="1.5" customHeight="1">
      <c r="B35" s="18"/>
      <c r="C35" s="27"/>
      <c r="D35" s="27"/>
      <c r="E35" s="27"/>
      <c r="F35" s="80"/>
    </row>
    <row r="36" spans="2:6" s="1" customFormat="1" ht="13.5" customHeight="1">
      <c r="B36" s="87" t="s">
        <v>17</v>
      </c>
      <c r="C36" s="88">
        <f>C10-C28</f>
        <v>-140735660</v>
      </c>
      <c r="D36" s="88">
        <f>E36-C36</f>
        <v>74963699</v>
      </c>
      <c r="E36" s="88">
        <f>E10-E28</f>
        <v>-65771961</v>
      </c>
      <c r="F36" s="101">
        <f>E36/C36*100</f>
        <v>46.734396243283335</v>
      </c>
    </row>
    <row r="37" spans="2:6" s="61" customFormat="1" ht="1.5" customHeight="1">
      <c r="B37" s="58"/>
      <c r="C37" s="59"/>
      <c r="D37" s="59"/>
      <c r="E37" s="59"/>
      <c r="F37" s="79"/>
    </row>
    <row r="38" spans="2:6" s="61" customFormat="1" ht="13.5" customHeight="1">
      <c r="B38" s="11" t="s">
        <v>4</v>
      </c>
      <c r="C38" s="12">
        <v>10000</v>
      </c>
      <c r="D38" s="12">
        <f>E38-C38</f>
        <v>290000</v>
      </c>
      <c r="E38" s="12">
        <v>300000</v>
      </c>
      <c r="F38" s="107">
        <f>E38/C38*100</f>
        <v>3000</v>
      </c>
    </row>
    <row r="39" spans="2:6" s="61" customFormat="1" ht="1.5" customHeight="1">
      <c r="B39" s="58"/>
      <c r="C39" s="59"/>
      <c r="D39" s="59"/>
      <c r="E39" s="59"/>
      <c r="F39" s="79"/>
    </row>
    <row r="40" spans="2:6" s="61" customFormat="1" ht="13.5" customHeight="1">
      <c r="B40" s="11" t="s">
        <v>5</v>
      </c>
      <c r="C40" s="12">
        <v>117748588</v>
      </c>
      <c r="D40" s="12">
        <f>E40-C40</f>
        <v>-54000364</v>
      </c>
      <c r="E40" s="12">
        <v>63748224</v>
      </c>
      <c r="F40" s="107">
        <f>E40/C40*100</f>
        <v>54.13926831971862</v>
      </c>
    </row>
    <row r="41" spans="2:6" s="1" customFormat="1" ht="1.5" customHeight="1">
      <c r="B41" s="18"/>
      <c r="C41" s="27"/>
      <c r="D41" s="27"/>
      <c r="E41" s="27"/>
      <c r="F41" s="80"/>
    </row>
    <row r="42" spans="2:6" s="40" customFormat="1" ht="13.5" customHeight="1">
      <c r="B42" s="11" t="s">
        <v>6</v>
      </c>
      <c r="C42" s="41">
        <f>C38-C40</f>
        <v>-117738588</v>
      </c>
      <c r="D42" s="41">
        <f>E42-C42</f>
        <v>54290364</v>
      </c>
      <c r="E42" s="41">
        <f>E38-E40</f>
        <v>-63448224</v>
      </c>
      <c r="F42" s="107">
        <f>E42/C42*100</f>
        <v>53.88906481535179</v>
      </c>
    </row>
    <row r="43" spans="2:6" s="13" customFormat="1" ht="1.5" customHeight="1">
      <c r="B43" s="18"/>
      <c r="C43" s="27"/>
      <c r="D43" s="27"/>
      <c r="E43" s="27"/>
      <c r="F43" s="80"/>
    </row>
    <row r="44" spans="2:6" s="13" customFormat="1" ht="13.5" customHeight="1">
      <c r="B44" s="87" t="s">
        <v>20</v>
      </c>
      <c r="C44" s="88">
        <f>C36+C42</f>
        <v>-258474248</v>
      </c>
      <c r="D44" s="88">
        <f>E44-C44</f>
        <v>129254063</v>
      </c>
      <c r="E44" s="88">
        <f>E36+E42</f>
        <v>-129220185</v>
      </c>
      <c r="F44" s="101">
        <f>E44/C44*100</f>
        <v>49.993446542496564</v>
      </c>
    </row>
    <row r="45" spans="2:6" s="63" customFormat="1" ht="1.5" customHeight="1">
      <c r="B45" s="62"/>
      <c r="C45" s="65"/>
      <c r="D45" s="65"/>
      <c r="E45" s="65"/>
      <c r="F45" s="81"/>
    </row>
    <row r="46" spans="2:6" s="13" customFormat="1" ht="21.75" customHeight="1">
      <c r="B46" s="70" t="s">
        <v>36</v>
      </c>
      <c r="C46" s="12">
        <f>SUM(C48+C50+C57+C59)</f>
        <v>920000000</v>
      </c>
      <c r="D46" s="12">
        <f>SUM(D48+D50+D57+D59)</f>
        <v>-15000000</v>
      </c>
      <c r="E46" s="12">
        <f>SUM(E48+E50+E57+E59)</f>
        <v>905000000</v>
      </c>
      <c r="F46" s="107">
        <f>E46/C46*100</f>
        <v>98.36956521739131</v>
      </c>
    </row>
    <row r="47" spans="2:6" s="63" customFormat="1" ht="1.5" customHeight="1">
      <c r="B47" s="58"/>
      <c r="C47" s="59"/>
      <c r="D47" s="59"/>
      <c r="E47" s="59"/>
      <c r="F47" s="79"/>
    </row>
    <row r="48" spans="2:6" s="63" customFormat="1" ht="13.5" customHeight="1">
      <c r="B48" s="64" t="s">
        <v>23</v>
      </c>
      <c r="C48" s="44">
        <v>100000000</v>
      </c>
      <c r="D48" s="46">
        <f>E48-C48</f>
        <v>0</v>
      </c>
      <c r="E48" s="44">
        <v>100000000</v>
      </c>
      <c r="F48" s="108">
        <f>E48/C48*100</f>
        <v>100</v>
      </c>
    </row>
    <row r="49" spans="2:6" s="63" customFormat="1" ht="1.5" customHeight="1">
      <c r="B49" s="66"/>
      <c r="C49" s="67"/>
      <c r="D49" s="72"/>
      <c r="E49" s="67"/>
      <c r="F49" s="82"/>
    </row>
    <row r="50" spans="2:6" s="63" customFormat="1" ht="13.5" customHeight="1">
      <c r="B50" s="64" t="s">
        <v>33</v>
      </c>
      <c r="C50" s="44">
        <f>C52+C54+C56</f>
        <v>300000000</v>
      </c>
      <c r="D50" s="46">
        <f>E50-C50</f>
        <v>-185000000</v>
      </c>
      <c r="E50" s="44">
        <f>E52+E54+E56</f>
        <v>115000000</v>
      </c>
      <c r="F50" s="108">
        <f>E50/C50*100</f>
        <v>38.333333333333336</v>
      </c>
    </row>
    <row r="51" spans="2:6" s="63" customFormat="1" ht="1.5" customHeight="1" hidden="1">
      <c r="B51" s="66"/>
      <c r="C51" s="67"/>
      <c r="D51" s="72"/>
      <c r="E51" s="67"/>
      <c r="F51" s="82"/>
    </row>
    <row r="52" spans="2:6" s="63" customFormat="1" ht="13.5" customHeight="1" hidden="1">
      <c r="B52" s="94" t="s">
        <v>46</v>
      </c>
      <c r="C52" s="95">
        <v>0</v>
      </c>
      <c r="D52" s="95">
        <f>E52-C52</f>
        <v>0</v>
      </c>
      <c r="E52" s="95">
        <v>0</v>
      </c>
      <c r="F52" s="108">
        <v>0</v>
      </c>
    </row>
    <row r="53" spans="2:6" s="63" customFormat="1" ht="1.5" customHeight="1">
      <c r="B53" s="97"/>
      <c r="C53" s="98"/>
      <c r="D53" s="98"/>
      <c r="E53" s="98"/>
      <c r="F53" s="108"/>
    </row>
    <row r="54" spans="2:6" s="63" customFormat="1" ht="13.5" customHeight="1">
      <c r="B54" s="99" t="s">
        <v>38</v>
      </c>
      <c r="C54" s="100">
        <v>300000000</v>
      </c>
      <c r="D54" s="100">
        <f>E54-C54</f>
        <v>-300000000</v>
      </c>
      <c r="E54" s="100">
        <v>0</v>
      </c>
      <c r="F54" s="108">
        <v>0</v>
      </c>
    </row>
    <row r="55" spans="2:6" s="63" customFormat="1" ht="1.5" customHeight="1">
      <c r="B55" s="94"/>
      <c r="C55" s="95"/>
      <c r="D55" s="95"/>
      <c r="E55" s="95"/>
      <c r="F55" s="108"/>
    </row>
    <row r="56" spans="2:6" s="63" customFormat="1" ht="13.5" customHeight="1">
      <c r="B56" s="97" t="s">
        <v>37</v>
      </c>
      <c r="C56" s="98">
        <v>0</v>
      </c>
      <c r="D56" s="98">
        <f>E56-C56</f>
        <v>115000000</v>
      </c>
      <c r="E56" s="98">
        <v>115000000</v>
      </c>
      <c r="F56" s="108">
        <v>0</v>
      </c>
    </row>
    <row r="57" spans="2:6" s="63" customFormat="1" ht="13.5" customHeight="1">
      <c r="B57" s="64" t="s">
        <v>34</v>
      </c>
      <c r="C57" s="44">
        <v>270000000</v>
      </c>
      <c r="D57" s="46">
        <f>E57-C57</f>
        <v>60000000</v>
      </c>
      <c r="E57" s="44">
        <v>330000000</v>
      </c>
      <c r="F57" s="108">
        <f>E57/C57*100</f>
        <v>122.22222222222223</v>
      </c>
    </row>
    <row r="58" spans="2:6" s="63" customFormat="1" ht="1.5" customHeight="1">
      <c r="B58" s="66"/>
      <c r="C58" s="67"/>
      <c r="D58" s="72"/>
      <c r="E58" s="67"/>
      <c r="F58" s="82"/>
    </row>
    <row r="59" spans="2:6" s="13" customFormat="1" ht="13.5" customHeight="1">
      <c r="B59" s="64" t="s">
        <v>35</v>
      </c>
      <c r="C59" s="44">
        <v>250000000</v>
      </c>
      <c r="D59" s="46">
        <f>E59-C59</f>
        <v>110000000</v>
      </c>
      <c r="E59" s="44">
        <v>360000000</v>
      </c>
      <c r="F59" s="108">
        <f>E59/C59*100</f>
        <v>144</v>
      </c>
    </row>
    <row r="60" s="68" customFormat="1" ht="1.5" customHeight="1">
      <c r="F60" s="83"/>
    </row>
    <row r="61" spans="2:6" s="42" customFormat="1" ht="21.75" customHeight="1">
      <c r="B61" s="71" t="s">
        <v>14</v>
      </c>
      <c r="C61" s="43">
        <f>SUM(C63+C65)</f>
        <v>867635167</v>
      </c>
      <c r="D61" s="43">
        <f>SUM(D63+D65)</f>
        <v>277844648</v>
      </c>
      <c r="E61" s="43">
        <f>SUM(E63+E65)</f>
        <v>1145479815</v>
      </c>
      <c r="F61" s="109">
        <f>E61/C61*100</f>
        <v>132.02321189454506</v>
      </c>
    </row>
    <row r="62" spans="2:6" s="57" customFormat="1" ht="1.5" customHeight="1">
      <c r="B62" s="55"/>
      <c r="C62" s="56"/>
      <c r="D62" s="56"/>
      <c r="E62" s="56"/>
      <c r="F62" s="84"/>
    </row>
    <row r="63" spans="2:6" s="92" customFormat="1" ht="13.5" customHeight="1">
      <c r="B63" s="90" t="s">
        <v>22</v>
      </c>
      <c r="C63" s="91">
        <v>18500000</v>
      </c>
      <c r="D63" s="91">
        <f>E63-C63</f>
        <v>4500000</v>
      </c>
      <c r="E63" s="91">
        <v>23000000</v>
      </c>
      <c r="F63" s="110">
        <f>E63/C63*100</f>
        <v>124.32432432432432</v>
      </c>
    </row>
    <row r="64" spans="2:6" s="92" customFormat="1" ht="1.5" customHeight="1">
      <c r="B64" s="93"/>
      <c r="C64" s="67"/>
      <c r="D64" s="67"/>
      <c r="E64" s="67"/>
      <c r="F64" s="82"/>
    </row>
    <row r="65" spans="2:6" s="92" customFormat="1" ht="13.5" customHeight="1">
      <c r="B65" s="90" t="s">
        <v>15</v>
      </c>
      <c r="C65" s="91">
        <f>SUM(C67:C69)</f>
        <v>849135167</v>
      </c>
      <c r="D65" s="91">
        <f>SUM(D67:D69)</f>
        <v>273344648</v>
      </c>
      <c r="E65" s="91">
        <f>SUM(E67:E69)</f>
        <v>1122479815</v>
      </c>
      <c r="F65" s="110">
        <f>E65/C65*100</f>
        <v>132.1909465798865</v>
      </c>
    </row>
    <row r="66" spans="2:6" s="92" customFormat="1" ht="1.5" customHeight="1">
      <c r="B66" s="93"/>
      <c r="C66" s="67"/>
      <c r="D66" s="67"/>
      <c r="E66" s="67"/>
      <c r="F66" s="82"/>
    </row>
    <row r="67" spans="2:6" s="96" customFormat="1" ht="13.5" customHeight="1">
      <c r="B67" s="94" t="s">
        <v>10</v>
      </c>
      <c r="C67" s="95">
        <v>475267739</v>
      </c>
      <c r="D67" s="95">
        <f>E67-C67</f>
        <v>264121631</v>
      </c>
      <c r="E67" s="95">
        <v>739389370</v>
      </c>
      <c r="F67" s="111">
        <f>E67/C67*100</f>
        <v>155.57322942973835</v>
      </c>
    </row>
    <row r="68" spans="2:6" s="96" customFormat="1" ht="13.5" customHeight="1">
      <c r="B68" s="97" t="s">
        <v>11</v>
      </c>
      <c r="C68" s="98">
        <v>320000000</v>
      </c>
      <c r="D68" s="98">
        <f>E68-C68</f>
        <v>10000000</v>
      </c>
      <c r="E68" s="98">
        <v>330000000</v>
      </c>
      <c r="F68" s="112">
        <f>E68/C68*100</f>
        <v>103.125</v>
      </c>
    </row>
    <row r="69" spans="2:6" s="96" customFormat="1" ht="13.5" customHeight="1">
      <c r="B69" s="99" t="s">
        <v>12</v>
      </c>
      <c r="C69" s="100">
        <v>53867428</v>
      </c>
      <c r="D69" s="100">
        <f>E69-C69</f>
        <v>-776983</v>
      </c>
      <c r="E69" s="100">
        <v>53090445</v>
      </c>
      <c r="F69" s="113">
        <f>E69/C69*100</f>
        <v>98.55760145073197</v>
      </c>
    </row>
    <row r="70" spans="2:6" s="54" customFormat="1" ht="1.5" customHeight="1">
      <c r="B70" s="29"/>
      <c r="C70" s="30"/>
      <c r="D70" s="30"/>
      <c r="E70" s="30"/>
      <c r="F70" s="85"/>
    </row>
    <row r="71" spans="2:6" s="40" customFormat="1" ht="13.5" customHeight="1">
      <c r="B71" s="87" t="s">
        <v>21</v>
      </c>
      <c r="C71" s="88">
        <f>C46-C61</f>
        <v>52364833</v>
      </c>
      <c r="D71" s="88">
        <f>E71-C71</f>
        <v>-292844648</v>
      </c>
      <c r="E71" s="88">
        <f>E46-E61</f>
        <v>-240479815</v>
      </c>
      <c r="F71" s="101">
        <f>E71/C71*100</f>
        <v>-459.23915197056016</v>
      </c>
    </row>
    <row r="72" spans="2:6" s="13" customFormat="1" ht="1.5" customHeight="1">
      <c r="B72" s="22"/>
      <c r="C72" s="19"/>
      <c r="D72" s="19"/>
      <c r="E72" s="19"/>
      <c r="F72" s="86"/>
    </row>
    <row r="73" spans="2:8" s="40" customFormat="1" ht="13.5" customHeight="1">
      <c r="B73" s="87" t="s">
        <v>13</v>
      </c>
      <c r="C73" s="88">
        <f>C44+C71</f>
        <v>-206109415</v>
      </c>
      <c r="D73" s="88">
        <f>E73-C73</f>
        <v>-163590585</v>
      </c>
      <c r="E73" s="88">
        <f>E44+E71</f>
        <v>-369700000</v>
      </c>
      <c r="F73" s="101">
        <f>E73/C73*100</f>
        <v>179.37074829890716</v>
      </c>
      <c r="H73" s="121"/>
    </row>
    <row r="74" spans="2:6" s="1" customFormat="1" ht="1.5" customHeight="1">
      <c r="B74" s="21"/>
      <c r="C74" s="19"/>
      <c r="D74" s="19"/>
      <c r="E74" s="19"/>
      <c r="F74" s="20"/>
    </row>
    <row r="75" spans="2:6" ht="12.75">
      <c r="B75" s="87" t="s">
        <v>39</v>
      </c>
      <c r="C75" s="88">
        <v>120000000</v>
      </c>
      <c r="D75" s="88">
        <f>E75-C75</f>
        <v>49700000</v>
      </c>
      <c r="E75" s="88">
        <v>169700000</v>
      </c>
      <c r="F75" s="101">
        <f>E75/C75*100</f>
        <v>141.41666666666666</v>
      </c>
    </row>
    <row r="76" spans="2:6" s="1" customFormat="1" ht="1.5" customHeight="1">
      <c r="B76" s="21"/>
      <c r="C76" s="19"/>
      <c r="D76" s="19"/>
      <c r="E76" s="19"/>
      <c r="F76" s="20"/>
    </row>
    <row r="77" spans="2:6" ht="12.75">
      <c r="B77" s="87" t="s">
        <v>40</v>
      </c>
      <c r="C77" s="88">
        <v>86109415</v>
      </c>
      <c r="D77" s="88">
        <f>E77-C77</f>
        <v>113890585</v>
      </c>
      <c r="E77" s="88">
        <v>200000000</v>
      </c>
      <c r="F77" s="101">
        <f>E77/C77*100</f>
        <v>232.2626393408897</v>
      </c>
    </row>
    <row r="79" spans="2:8" s="36" customFormat="1" ht="39.75" customHeight="1">
      <c r="B79" s="118" t="s">
        <v>41</v>
      </c>
      <c r="C79" s="88">
        <f>C10+C38+C46+C75+C77</f>
        <v>5597618777</v>
      </c>
      <c r="D79" s="88">
        <f>E79-C79</f>
        <v>1128228786</v>
      </c>
      <c r="E79" s="88">
        <f>E10+E38+E46+E75+E77</f>
        <v>6725847563</v>
      </c>
      <c r="F79" s="101">
        <f>E79/C79*100</f>
        <v>120.15551310203132</v>
      </c>
      <c r="H79" s="37"/>
    </row>
    <row r="80" spans="2:8" s="36" customFormat="1" ht="18" customHeight="1">
      <c r="B80" s="87" t="s">
        <v>24</v>
      </c>
      <c r="C80" s="88">
        <f>C28+C40+C61</f>
        <v>5597618777</v>
      </c>
      <c r="D80" s="88">
        <f>E80-C80</f>
        <v>1128228786</v>
      </c>
      <c r="E80" s="88">
        <f>E28+E40+E61</f>
        <v>6725847563</v>
      </c>
      <c r="F80" s="101">
        <f>E80/C80*100</f>
        <v>120.15551310203132</v>
      </c>
      <c r="H80" s="37"/>
    </row>
    <row r="81" spans="2:6" ht="12.75" hidden="1">
      <c r="B81" s="87" t="s">
        <v>30</v>
      </c>
      <c r="C81" s="88">
        <f>C80-C79</f>
        <v>0</v>
      </c>
      <c r="D81" s="88"/>
      <c r="E81" s="88">
        <f>E80-E79</f>
        <v>0</v>
      </c>
      <c r="F81" s="101"/>
    </row>
  </sheetData>
  <sheetProtection password="C946" sheet="1"/>
  <mergeCells count="5">
    <mergeCell ref="B5:F5"/>
    <mergeCell ref="B1:E1"/>
    <mergeCell ref="B2:F2"/>
    <mergeCell ref="B3:F3"/>
    <mergeCell ref="B4:F4"/>
  </mergeCells>
  <printOptions/>
  <pageMargins left="0.25" right="0.25" top="0.75" bottom="0.75" header="0.3" footer="0.3"/>
  <pageSetup fitToWidth="0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 Bebakovic</dc:creator>
  <cp:keywords/>
  <dc:description/>
  <cp:lastModifiedBy>ivana raguz</cp:lastModifiedBy>
  <cp:lastPrinted>2023-01-17T12:09:26Z</cp:lastPrinted>
  <dcterms:created xsi:type="dcterms:W3CDTF">1996-10-14T23:33:28Z</dcterms:created>
  <dcterms:modified xsi:type="dcterms:W3CDTF">2023-11-20T13:29:07Z</dcterms:modified>
  <cp:category/>
  <cp:version/>
  <cp:contentType/>
  <cp:contentStatus/>
</cp:coreProperties>
</file>