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7732E23-68F3-462A-A4E8-CE90F848E39E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sažetak" sheetId="1" r:id="rId1"/>
    <sheet name="Rezultati aukcija obveznica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10" l="1"/>
  <c r="E26" i="10"/>
  <c r="H26" i="10"/>
  <c r="F26" i="10"/>
  <c r="G25" i="10"/>
  <c r="C25" i="10"/>
  <c r="F48" i="10"/>
  <c r="G47" i="10"/>
  <c r="E48" i="10"/>
  <c r="H47" i="10"/>
  <c r="C47" i="10"/>
  <c r="F58" i="10"/>
  <c r="E58" i="10"/>
  <c r="G57" i="10"/>
  <c r="C57" i="10"/>
  <c r="G46" i="10"/>
  <c r="H46" i="10"/>
  <c r="C46" i="10"/>
  <c r="F75" i="10"/>
  <c r="E75" i="10"/>
  <c r="G74" i="10"/>
  <c r="C74" i="10"/>
  <c r="G85" i="10" l="1"/>
  <c r="F86" i="10"/>
  <c r="E86" i="10"/>
  <c r="H86" i="10"/>
  <c r="C85" i="10"/>
  <c r="G73" i="10"/>
  <c r="C73" i="10"/>
  <c r="G45" i="10"/>
  <c r="H45" i="10"/>
  <c r="C45" i="10"/>
  <c r="G84" i="10" l="1"/>
  <c r="C84" i="10"/>
  <c r="G72" i="10"/>
  <c r="C72" i="10"/>
  <c r="G56" i="10"/>
  <c r="G55" i="10"/>
  <c r="C56" i="10"/>
  <c r="H8" i="10"/>
  <c r="F8" i="10"/>
  <c r="E8" i="10"/>
  <c r="G7" i="10"/>
  <c r="C7" i="10"/>
  <c r="G83" i="10" l="1"/>
  <c r="H93" i="10"/>
  <c r="G71" i="10" l="1"/>
  <c r="G44" i="10" l="1"/>
  <c r="H44" i="10"/>
  <c r="C44" i="10"/>
  <c r="H54" i="10" l="1"/>
  <c r="H58" i="10" s="1"/>
  <c r="G54" i="10"/>
  <c r="C54" i="10"/>
  <c r="G58" i="10" l="1"/>
  <c r="G43" i="10"/>
  <c r="H43" i="10"/>
  <c r="C43" i="10"/>
  <c r="F93" i="10" l="1"/>
  <c r="E93" i="10"/>
  <c r="E95" i="10" s="1"/>
  <c r="G92" i="10"/>
  <c r="G93" i="10" l="1"/>
  <c r="G69" i="10"/>
  <c r="F95" i="10" l="1"/>
  <c r="G24" i="10"/>
  <c r="G42" i="10"/>
  <c r="H42" i="10"/>
  <c r="H35" i="10"/>
  <c r="H36" i="10"/>
  <c r="H37" i="10"/>
  <c r="H38" i="10"/>
  <c r="H39" i="10"/>
  <c r="H40" i="10"/>
  <c r="H41" i="10"/>
  <c r="C42" i="10"/>
  <c r="H66" i="10"/>
  <c r="H75" i="10" s="1"/>
  <c r="G68" i="10"/>
  <c r="G23" i="10"/>
  <c r="G82" i="10"/>
  <c r="G67" i="10"/>
  <c r="H20" i="10"/>
  <c r="H21" i="10"/>
  <c r="H22" i="10"/>
  <c r="C67" i="10"/>
  <c r="G75" i="10"/>
  <c r="G8" i="10"/>
  <c r="G6" i="10"/>
  <c r="C66" i="10"/>
  <c r="G41" i="10"/>
  <c r="G40" i="10"/>
  <c r="G39" i="10"/>
  <c r="G37" i="10"/>
  <c r="G38" i="10"/>
  <c r="G15" i="10"/>
  <c r="C16" i="10"/>
  <c r="G16" i="10"/>
  <c r="G17" i="10"/>
  <c r="C18" i="10"/>
  <c r="G18" i="10"/>
  <c r="C19" i="10"/>
  <c r="G19" i="10"/>
  <c r="C20" i="10"/>
  <c r="G20" i="10"/>
  <c r="C21" i="10"/>
  <c r="G21" i="10"/>
  <c r="C22" i="10"/>
  <c r="G22" i="10"/>
  <c r="C34" i="10"/>
  <c r="G34" i="10"/>
  <c r="C35" i="10"/>
  <c r="G35" i="10"/>
  <c r="C36" i="10"/>
  <c r="G36" i="10"/>
  <c r="C37" i="10"/>
  <c r="C38" i="10"/>
  <c r="C39" i="10"/>
  <c r="C40" i="10"/>
  <c r="C41" i="10"/>
  <c r="G66" i="10"/>
  <c r="H48" i="10" l="1"/>
  <c r="G26" i="10"/>
  <c r="G48" i="10"/>
  <c r="G86" i="10"/>
  <c r="G95" i="10" l="1"/>
</calcChain>
</file>

<file path=xl/sharedStrings.xml><?xml version="1.0" encoding="utf-8"?>
<sst xmlns="http://schemas.openxmlformats.org/spreadsheetml/2006/main" count="143" uniqueCount="31">
  <si>
    <t>Datum aukcije</t>
  </si>
  <si>
    <t>Datum poravnanja</t>
  </si>
  <si>
    <t>Datum dospijeća</t>
  </si>
  <si>
    <t>Ponuđeni iznos emisije</t>
  </si>
  <si>
    <t>Ukupan iznos pristiglih ponuda</t>
  </si>
  <si>
    <t>R.br.</t>
  </si>
  <si>
    <t>Stepen pokrića</t>
  </si>
  <si>
    <t>Cijena</t>
  </si>
  <si>
    <t xml:space="preserve">Cijena </t>
  </si>
  <si>
    <t>Kamatna stopa</t>
  </si>
  <si>
    <t>Ukupno Obveznice 2Y</t>
  </si>
  <si>
    <t>Obveznice 2Y</t>
  </si>
  <si>
    <t>Obveznice 3Y</t>
  </si>
  <si>
    <t>Ukupno obveznice 3Y</t>
  </si>
  <si>
    <t>Obveznice 5Y</t>
  </si>
  <si>
    <t>Ukupno Obveznice 5Y</t>
  </si>
  <si>
    <t>Ukupno obveznice 7Y</t>
  </si>
  <si>
    <t>Obveznice 7Y</t>
  </si>
  <si>
    <t>Obveznice 10Y</t>
  </si>
  <si>
    <t>Ukupno obveznice 10Y</t>
  </si>
  <si>
    <t>Kuponska stopa</t>
  </si>
  <si>
    <t>Ukupan iznos prihvaćenih ponuda</t>
  </si>
  <si>
    <t>Najviša prihvaćena cijena uz kamatnu stopu</t>
  </si>
  <si>
    <t>Najniža prihvaćena cijena uz kamatnu stopu</t>
  </si>
  <si>
    <t>Ponderisana prosječna prihvaćena cijena uz kamatnu stopu</t>
  </si>
  <si>
    <t>Sveukupno obveznice</t>
  </si>
  <si>
    <t>Izvor: Federalno ministarstvo finansija-Federalno ministarstvo financija, Sektor za upravljanje dugom</t>
  </si>
  <si>
    <t>Obveznice 15Y</t>
  </si>
  <si>
    <t>Obveznice 6Y</t>
  </si>
  <si>
    <t>Ukupno obveznice 6Y</t>
  </si>
  <si>
    <t>Posljednje ažuriranje: 01.11.2023.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</si>
</sst>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00"/>
    <numFmt numFmtId="166" formatCode="0.0000%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name val="Calibri"/>
      <family val="2"/>
      <scheme val="minor"/>
    </font>
    <font>
      <b/>
      <sz val="9"/>
      <color theme="1"/>
      <name val="Times New Roman"/>
      <family val="1"/>
      <charset val="238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14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10" fontId="2" fillId="0" borderId="0" xfId="1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0" fontId="2" fillId="0" borderId="0" xfId="0" applyFont="1" applyBorder="1"/>
    <xf numFmtId="3" fontId="3" fillId="0" borderId="7" xfId="0" applyNumberFormat="1" applyFont="1" applyBorder="1"/>
    <xf numFmtId="0" fontId="2" fillId="0" borderId="7" xfId="0" applyFont="1" applyBorder="1"/>
    <xf numFmtId="0" fontId="0" fillId="0" borderId="0" xfId="0" applyBorder="1"/>
    <xf numFmtId="0" fontId="3" fillId="0" borderId="7" xfId="0" applyFont="1" applyBorder="1"/>
    <xf numFmtId="164" fontId="3" fillId="0" borderId="7" xfId="1" applyNumberFormat="1" applyFont="1" applyBorder="1" applyAlignment="1">
      <alignment horizontal="right" indent="1"/>
    </xf>
    <xf numFmtId="0" fontId="0" fillId="0" borderId="7" xfId="0" applyBorder="1"/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/>
    <xf numFmtId="164" fontId="3" fillId="0" borderId="0" xfId="1" applyNumberFormat="1" applyFont="1" applyBorder="1" applyAlignment="1">
      <alignment horizontal="right" indent="1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4" borderId="0" xfId="0" applyFont="1" applyFill="1"/>
    <xf numFmtId="0" fontId="3" fillId="4" borderId="0" xfId="0" applyFont="1" applyFill="1" applyAlignment="1">
      <alignment horizontal="center"/>
    </xf>
    <xf numFmtId="0" fontId="0" fillId="4" borderId="0" xfId="0" applyFill="1"/>
    <xf numFmtId="164" fontId="2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Fill="1" applyBorder="1"/>
    <xf numFmtId="3" fontId="6" fillId="3" borderId="1" xfId="0" applyNumberFormat="1" applyFont="1" applyFill="1" applyBorder="1"/>
    <xf numFmtId="2" fontId="2" fillId="0" borderId="0" xfId="0" applyNumberFormat="1" applyFont="1" applyBorder="1" applyAlignment="1">
      <alignment horizontal="right" indent="1"/>
    </xf>
    <xf numFmtId="2" fontId="3" fillId="0" borderId="7" xfId="0" applyNumberFormat="1" applyFont="1" applyBorder="1" applyAlignment="1">
      <alignment horizontal="right" indent="1"/>
    </xf>
    <xf numFmtId="0" fontId="8" fillId="0" borderId="0" xfId="0" applyFont="1"/>
    <xf numFmtId="0" fontId="2" fillId="5" borderId="0" xfId="0" applyFont="1" applyFill="1" applyAlignment="1">
      <alignment horizontal="center"/>
    </xf>
    <xf numFmtId="2" fontId="3" fillId="6" borderId="0" xfId="0" applyNumberFormat="1" applyFont="1" applyFill="1" applyBorder="1" applyAlignment="1">
      <alignment horizontal="right" indent="1"/>
    </xf>
    <xf numFmtId="2" fontId="3" fillId="3" borderId="1" xfId="0" applyNumberFormat="1" applyFont="1" applyFill="1" applyBorder="1" applyAlignment="1">
      <alignment horizontal="right" indent="1"/>
    </xf>
    <xf numFmtId="0" fontId="2" fillId="6" borderId="0" xfId="0" applyFont="1" applyFill="1" applyAlignment="1">
      <alignment horizontal="center"/>
    </xf>
    <xf numFmtId="14" fontId="2" fillId="6" borderId="0" xfId="0" applyNumberFormat="1" applyFont="1" applyFill="1"/>
    <xf numFmtId="3" fontId="2" fillId="6" borderId="0" xfId="0" applyNumberFormat="1" applyFont="1" applyFill="1"/>
    <xf numFmtId="165" fontId="2" fillId="6" borderId="0" xfId="0" applyNumberFormat="1" applyFont="1" applyFill="1" applyAlignment="1">
      <alignment horizontal="center"/>
    </xf>
    <xf numFmtId="10" fontId="2" fillId="6" borderId="0" xfId="1" applyNumberFormat="1" applyFont="1" applyFill="1" applyAlignment="1">
      <alignment horizontal="center"/>
    </xf>
    <xf numFmtId="164" fontId="2" fillId="6" borderId="0" xfId="1" applyNumberFormat="1" applyFont="1" applyFill="1" applyAlignment="1">
      <alignment horizontal="center"/>
    </xf>
    <xf numFmtId="10" fontId="2" fillId="6" borderId="0" xfId="1" applyNumberFormat="1" applyFont="1" applyFill="1" applyAlignment="1">
      <alignment horizontal="right" indent="1"/>
    </xf>
    <xf numFmtId="2" fontId="2" fillId="6" borderId="0" xfId="0" applyNumberFormat="1" applyFont="1" applyFill="1" applyAlignment="1">
      <alignment horizontal="center"/>
    </xf>
    <xf numFmtId="165" fontId="2" fillId="6" borderId="0" xfId="0" applyNumberFormat="1" applyFont="1" applyFill="1" applyAlignment="1">
      <alignment horizontal="right" indent="1"/>
    </xf>
    <xf numFmtId="2" fontId="2" fillId="6" borderId="0" xfId="0" applyNumberFormat="1" applyFont="1" applyFill="1" applyBorder="1" applyAlignment="1">
      <alignment horizontal="center"/>
    </xf>
    <xf numFmtId="2" fontId="2" fillId="6" borderId="0" xfId="0" applyNumberFormat="1" applyFont="1" applyFill="1" applyAlignment="1">
      <alignment horizontal="right" indent="1"/>
    </xf>
    <xf numFmtId="0" fontId="9" fillId="0" borderId="0" xfId="0" applyFont="1" applyAlignment="1">
      <alignment horizontal="center"/>
    </xf>
    <xf numFmtId="14" fontId="9" fillId="0" borderId="0" xfId="0" applyNumberFormat="1" applyFont="1"/>
    <xf numFmtId="3" fontId="9" fillId="0" borderId="0" xfId="0" applyNumberFormat="1" applyFont="1"/>
    <xf numFmtId="2" fontId="9" fillId="0" borderId="0" xfId="0" applyNumberFormat="1" applyFont="1" applyAlignment="1">
      <alignment horizontal="right" indent="1"/>
    </xf>
    <xf numFmtId="165" fontId="9" fillId="0" borderId="0" xfId="0" applyNumberFormat="1" applyFont="1" applyAlignment="1">
      <alignment horizontal="center"/>
    </xf>
    <xf numFmtId="10" fontId="9" fillId="0" borderId="0" xfId="1" applyNumberFormat="1" applyFont="1" applyAlignment="1">
      <alignment horizontal="right" indent="1"/>
    </xf>
    <xf numFmtId="10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3" fillId="2" borderId="0" xfId="0" applyFont="1" applyFill="1" applyBorder="1" applyAlignment="1">
      <alignment horizontal="right"/>
    </xf>
    <xf numFmtId="166" fontId="2" fillId="6" borderId="0" xfId="1" applyNumberFormat="1" applyFont="1" applyFill="1" applyAlignment="1">
      <alignment horizontal="right" indent="1"/>
    </xf>
    <xf numFmtId="2" fontId="2" fillId="6" borderId="0" xfId="0" applyNumberFormat="1" applyFont="1" applyFill="1" applyBorder="1" applyAlignment="1">
      <alignment horizontal="right" indent="1"/>
    </xf>
    <xf numFmtId="2" fontId="2" fillId="6" borderId="8" xfId="0" applyNumberFormat="1" applyFont="1" applyFill="1" applyBorder="1" applyAlignment="1">
      <alignment horizontal="right" indent="1"/>
    </xf>
    <xf numFmtId="164" fontId="2" fillId="6" borderId="0" xfId="1" applyNumberFormat="1" applyFont="1" applyFill="1" applyAlignment="1">
      <alignment horizontal="right" indent="1"/>
    </xf>
    <xf numFmtId="0" fontId="2" fillId="6" borderId="0" xfId="0" applyFont="1" applyFill="1" applyAlignment="1">
      <alignment horizontal="right" indent="1"/>
    </xf>
    <xf numFmtId="2" fontId="2" fillId="6" borderId="7" xfId="0" applyNumberFormat="1" applyFont="1" applyFill="1" applyBorder="1" applyAlignment="1">
      <alignment horizontal="right" indent="1"/>
    </xf>
    <xf numFmtId="4" fontId="2" fillId="6" borderId="7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3" fontId="2" fillId="5" borderId="0" xfId="0" applyNumberFormat="1" applyFont="1" applyFill="1"/>
    <xf numFmtId="165" fontId="2" fillId="5" borderId="0" xfId="0" applyNumberFormat="1" applyFont="1" applyFill="1" applyAlignment="1">
      <alignment horizontal="center"/>
    </xf>
    <xf numFmtId="10" fontId="2" fillId="5" borderId="0" xfId="1" applyNumberFormat="1" applyFont="1" applyFill="1" applyAlignment="1">
      <alignment horizontal="center"/>
    </xf>
    <xf numFmtId="164" fontId="2" fillId="5" borderId="0" xfId="1" applyNumberFormat="1" applyFont="1" applyFill="1" applyAlignment="1">
      <alignment horizontal="center"/>
    </xf>
    <xf numFmtId="10" fontId="2" fillId="5" borderId="0" xfId="1" applyNumberFormat="1" applyFont="1" applyFill="1" applyAlignment="1">
      <alignment horizontal="right" indent="1"/>
    </xf>
    <xf numFmtId="2" fontId="2" fillId="5" borderId="0" xfId="0" applyNumberFormat="1" applyFont="1" applyFill="1" applyBorder="1" applyAlignment="1">
      <alignment horizontal="right" indent="1"/>
    </xf>
    <xf numFmtId="165" fontId="2" fillId="5" borderId="0" xfId="0" applyNumberFormat="1" applyFont="1" applyFill="1" applyAlignment="1">
      <alignment horizontal="right" indent="1"/>
    </xf>
    <xf numFmtId="2" fontId="2" fillId="5" borderId="6" xfId="0" applyNumberFormat="1" applyFont="1" applyFill="1" applyBorder="1" applyAlignment="1">
      <alignment horizontal="right" indent="1"/>
    </xf>
    <xf numFmtId="164" fontId="2" fillId="5" borderId="0" xfId="1" applyNumberFormat="1" applyFont="1" applyFill="1" applyAlignment="1">
      <alignment horizontal="right" indent="1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/>
    <xf numFmtId="3" fontId="2" fillId="0" borderId="0" xfId="0" applyNumberFormat="1" applyFont="1" applyFill="1"/>
    <xf numFmtId="2" fontId="2" fillId="0" borderId="0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center"/>
    </xf>
    <xf numFmtId="10" fontId="2" fillId="0" borderId="0" xfId="1" applyNumberFormat="1" applyFont="1" applyFill="1" applyAlignment="1">
      <alignment horizontal="right" indent="1"/>
    </xf>
    <xf numFmtId="10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0" fillId="0" borderId="0" xfId="0" applyFill="1"/>
    <xf numFmtId="0" fontId="2" fillId="7" borderId="0" xfId="0" applyFont="1" applyFill="1" applyAlignment="1">
      <alignment horizontal="center"/>
    </xf>
    <xf numFmtId="14" fontId="2" fillId="7" borderId="0" xfId="0" applyNumberFormat="1" applyFont="1" applyFill="1"/>
    <xf numFmtId="3" fontId="2" fillId="7" borderId="0" xfId="0" applyNumberFormat="1" applyFont="1" applyFill="1"/>
    <xf numFmtId="2" fontId="2" fillId="7" borderId="0" xfId="0" applyNumberFormat="1" applyFont="1" applyFill="1" applyBorder="1" applyAlignment="1">
      <alignment horizontal="right" indent="1"/>
    </xf>
    <xf numFmtId="165" fontId="2" fillId="7" borderId="0" xfId="0" applyNumberFormat="1" applyFont="1" applyFill="1" applyAlignment="1">
      <alignment horizontal="center"/>
    </xf>
    <xf numFmtId="10" fontId="2" fillId="7" borderId="0" xfId="1" applyNumberFormat="1" applyFont="1" applyFill="1" applyAlignment="1">
      <alignment horizontal="center"/>
    </xf>
    <xf numFmtId="165" fontId="2" fillId="7" borderId="0" xfId="0" applyNumberFormat="1" applyFont="1" applyFill="1" applyAlignment="1">
      <alignment horizontal="right" indent="1"/>
    </xf>
    <xf numFmtId="164" fontId="2" fillId="7" borderId="0" xfId="1" applyNumberFormat="1" applyFont="1" applyFill="1" applyAlignment="1">
      <alignment horizontal="center"/>
    </xf>
    <xf numFmtId="10" fontId="2" fillId="7" borderId="0" xfId="1" applyNumberFormat="1" applyFont="1" applyFill="1" applyAlignment="1">
      <alignment horizontal="right" indent="1"/>
    </xf>
    <xf numFmtId="0" fontId="0" fillId="7" borderId="0" xfId="0" applyFill="1"/>
    <xf numFmtId="164" fontId="2" fillId="7" borderId="0" xfId="1" applyNumberFormat="1" applyFont="1" applyFill="1" applyAlignment="1">
      <alignment horizontal="right" indent="1"/>
    </xf>
    <xf numFmtId="0" fontId="0" fillId="5" borderId="0" xfId="0" applyFill="1"/>
    <xf numFmtId="10" fontId="2" fillId="6" borderId="10" xfId="1" applyNumberFormat="1" applyFont="1" applyFill="1" applyBorder="1" applyAlignment="1">
      <alignment horizontal="right" indent="1"/>
    </xf>
    <xf numFmtId="10" fontId="2" fillId="6" borderId="11" xfId="1" applyNumberFormat="1" applyFont="1" applyFill="1" applyBorder="1" applyAlignment="1">
      <alignment horizontal="right" indent="1"/>
    </xf>
    <xf numFmtId="10" fontId="9" fillId="0" borderId="11" xfId="1" applyNumberFormat="1" applyFont="1" applyBorder="1" applyAlignment="1">
      <alignment horizontal="right" indent="1"/>
    </xf>
    <xf numFmtId="10" fontId="2" fillId="0" borderId="11" xfId="1" applyNumberFormat="1" applyFont="1" applyBorder="1" applyAlignment="1">
      <alignment horizontal="right" indent="1"/>
    </xf>
    <xf numFmtId="10" fontId="2" fillId="0" borderId="11" xfId="1" applyNumberFormat="1" applyFont="1" applyFill="1" applyBorder="1" applyAlignment="1">
      <alignment horizontal="right" indent="1"/>
    </xf>
    <xf numFmtId="10" fontId="2" fillId="5" borderId="12" xfId="1" applyNumberFormat="1" applyFont="1" applyFill="1" applyBorder="1" applyAlignment="1">
      <alignment horizontal="right" indent="1"/>
    </xf>
    <xf numFmtId="10" fontId="2" fillId="0" borderId="10" xfId="1" applyNumberFormat="1" applyFont="1" applyBorder="1" applyAlignment="1">
      <alignment horizontal="right" indent="1"/>
    </xf>
    <xf numFmtId="10" fontId="2" fillId="7" borderId="11" xfId="1" applyNumberFormat="1" applyFont="1" applyFill="1" applyBorder="1" applyAlignment="1">
      <alignment horizontal="right" indent="1"/>
    </xf>
    <xf numFmtId="10" fontId="2" fillId="6" borderId="5" xfId="1" applyNumberFormat="1" applyFont="1" applyFill="1" applyBorder="1" applyAlignment="1">
      <alignment horizontal="right" indent="1"/>
    </xf>
    <xf numFmtId="10" fontId="2" fillId="5" borderId="11" xfId="1" applyNumberFormat="1" applyFont="1" applyFill="1" applyBorder="1" applyAlignment="1">
      <alignment horizontal="right" indent="1"/>
    </xf>
    <xf numFmtId="4" fontId="2" fillId="6" borderId="6" xfId="0" applyNumberFormat="1" applyFont="1" applyFill="1" applyBorder="1" applyAlignment="1">
      <alignment horizontal="center"/>
    </xf>
    <xf numFmtId="0" fontId="2" fillId="6" borderId="0" xfId="0" applyFont="1" applyFill="1"/>
    <xf numFmtId="0" fontId="0" fillId="6" borderId="0" xfId="0" applyFill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7" fillId="3" borderId="1" xfId="0" applyFont="1" applyFill="1" applyBorder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2" fontId="2" fillId="5" borderId="6" xfId="0" applyNumberFormat="1" applyFont="1" applyFill="1" applyBorder="1" applyAlignment="1">
      <alignment horizontal="center"/>
    </xf>
    <xf numFmtId="0" fontId="2" fillId="5" borderId="0" xfId="0" applyFont="1" applyFill="1"/>
    <xf numFmtId="3" fontId="11" fillId="5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9F9F9"/>
      <color rgb="FFE3E797"/>
      <color rgb="FFDBF08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O8" sqref="O8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8"/>
  <sheetViews>
    <sheetView tabSelected="1" zoomScaleNormal="100" workbookViewId="0">
      <selection activeCell="R32" sqref="R32"/>
    </sheetView>
  </sheetViews>
  <sheetFormatPr defaultRowHeight="15" outlineLevelRow="1" x14ac:dyDescent="0.25"/>
  <cols>
    <col min="1" max="1" width="3.5703125" customWidth="1"/>
    <col min="5" max="6" width="10.5703125" customWidth="1"/>
    <col min="7" max="7" width="6.5703125" customWidth="1"/>
    <col min="8" max="8" width="14.5703125" customWidth="1"/>
    <col min="9" max="9" width="8.5703125" customWidth="1"/>
    <col min="10" max="10" width="8.28515625" bestFit="1" customWidth="1"/>
    <col min="11" max="11" width="7.7109375" customWidth="1"/>
    <col min="12" max="12" width="7.5703125" customWidth="1"/>
    <col min="13" max="13" width="8.7109375" customWidth="1"/>
    <col min="14" max="15" width="7.5703125" customWidth="1"/>
  </cols>
  <sheetData>
    <row r="1" spans="1:18" ht="6.95" customHeight="1" x14ac:dyDescent="0.25"/>
    <row r="2" spans="1:18" x14ac:dyDescent="0.25">
      <c r="A2" s="26" t="s">
        <v>11</v>
      </c>
      <c r="B2" s="26"/>
      <c r="C2" s="9"/>
      <c r="D2" s="9"/>
      <c r="E2" s="9"/>
    </row>
    <row r="3" spans="1:18" ht="5.0999999999999996" customHeight="1" x14ac:dyDescent="0.25"/>
    <row r="4" spans="1:18" ht="38.1" customHeight="1" x14ac:dyDescent="0.25">
      <c r="A4" s="116" t="s">
        <v>5</v>
      </c>
      <c r="B4" s="113" t="s">
        <v>0</v>
      </c>
      <c r="C4" s="113" t="s">
        <v>1</v>
      </c>
      <c r="D4" s="113" t="s">
        <v>2</v>
      </c>
      <c r="E4" s="113" t="s">
        <v>3</v>
      </c>
      <c r="F4" s="113" t="s">
        <v>4</v>
      </c>
      <c r="G4" s="113" t="s">
        <v>6</v>
      </c>
      <c r="H4" s="113" t="s">
        <v>21</v>
      </c>
      <c r="I4" s="111" t="s">
        <v>22</v>
      </c>
      <c r="J4" s="112"/>
      <c r="K4" s="111" t="s">
        <v>23</v>
      </c>
      <c r="L4" s="112"/>
      <c r="M4" s="111" t="s">
        <v>24</v>
      </c>
      <c r="N4" s="112"/>
      <c r="O4" s="113" t="s">
        <v>20</v>
      </c>
      <c r="P4" s="1"/>
      <c r="Q4" s="1"/>
    </row>
    <row r="5" spans="1:18" ht="24" x14ac:dyDescent="0.25">
      <c r="A5" s="117"/>
      <c r="B5" s="114"/>
      <c r="C5" s="114"/>
      <c r="D5" s="114"/>
      <c r="E5" s="114"/>
      <c r="F5" s="114"/>
      <c r="G5" s="119"/>
      <c r="H5" s="114"/>
      <c r="I5" s="6" t="s">
        <v>7</v>
      </c>
      <c r="J5" s="6" t="s">
        <v>9</v>
      </c>
      <c r="K5" s="6" t="s">
        <v>7</v>
      </c>
      <c r="L5" s="6" t="s">
        <v>9</v>
      </c>
      <c r="M5" s="6" t="s">
        <v>8</v>
      </c>
      <c r="N5" s="6" t="s">
        <v>9</v>
      </c>
      <c r="O5" s="114"/>
    </row>
    <row r="6" spans="1:18" outlineLevel="1" x14ac:dyDescent="0.25">
      <c r="A6" s="40">
        <v>1</v>
      </c>
      <c r="B6" s="41">
        <v>41177</v>
      </c>
      <c r="C6" s="41">
        <v>41178</v>
      </c>
      <c r="D6" s="41">
        <v>41908</v>
      </c>
      <c r="E6" s="42">
        <v>20000000</v>
      </c>
      <c r="F6" s="42">
        <v>31315000</v>
      </c>
      <c r="G6" s="66">
        <f>F6/E6</f>
        <v>1.56575</v>
      </c>
      <c r="H6" s="42">
        <v>20000000</v>
      </c>
      <c r="I6" s="43">
        <v>100.5712</v>
      </c>
      <c r="J6" s="44">
        <v>0.04</v>
      </c>
      <c r="K6" s="43">
        <v>99.150999999999996</v>
      </c>
      <c r="L6" s="44">
        <v>4.7500000000000001E-2</v>
      </c>
      <c r="M6" s="43">
        <v>99.996899999999997</v>
      </c>
      <c r="N6" s="45">
        <v>4.3020000000000003E-2</v>
      </c>
      <c r="O6" s="46">
        <v>4.2999999999999997E-2</v>
      </c>
      <c r="P6" s="2"/>
      <c r="Q6" s="2"/>
      <c r="R6" s="2"/>
    </row>
    <row r="7" spans="1:18" s="110" customFormat="1" outlineLevel="1" x14ac:dyDescent="0.25">
      <c r="A7" s="40">
        <v>2</v>
      </c>
      <c r="B7" s="41">
        <v>44754</v>
      </c>
      <c r="C7" s="41">
        <f>SUM(B7+1)</f>
        <v>44755</v>
      </c>
      <c r="D7" s="41">
        <v>45486</v>
      </c>
      <c r="E7" s="42">
        <v>40000000</v>
      </c>
      <c r="F7" s="42">
        <v>41000000</v>
      </c>
      <c r="G7" s="108">
        <f>F7/E7</f>
        <v>1.0249999999999999</v>
      </c>
      <c r="H7" s="42">
        <v>40000000</v>
      </c>
      <c r="I7" s="43">
        <v>102.9739</v>
      </c>
      <c r="J7" s="44">
        <v>7.0000000000000001E-3</v>
      </c>
      <c r="K7" s="43">
        <v>96.387</v>
      </c>
      <c r="L7" s="44">
        <v>4.1000000000000002E-2</v>
      </c>
      <c r="M7" s="43">
        <v>99.968299999999999</v>
      </c>
      <c r="N7" s="45">
        <v>2.2349999999999998E-2</v>
      </c>
      <c r="O7" s="46">
        <v>2.1999999999999999E-2</v>
      </c>
      <c r="P7" s="109"/>
      <c r="Q7" s="109"/>
      <c r="R7" s="109"/>
    </row>
    <row r="8" spans="1:18" x14ac:dyDescent="0.25">
      <c r="A8" s="115" t="s">
        <v>10</v>
      </c>
      <c r="B8" s="115"/>
      <c r="C8" s="115"/>
      <c r="D8" s="115"/>
      <c r="E8" s="14">
        <f>SUM(E6:E7)</f>
        <v>60000000</v>
      </c>
      <c r="F8" s="14">
        <f>SUM(F6:F7)</f>
        <v>72315000</v>
      </c>
      <c r="G8" s="24">
        <f t="shared" ref="G8" si="0">F8/E8</f>
        <v>1.2052499999999999</v>
      </c>
      <c r="H8" s="14">
        <f>SUM(H6:H7)</f>
        <v>60000000</v>
      </c>
      <c r="I8" s="15"/>
      <c r="J8" s="15"/>
      <c r="K8" s="15"/>
      <c r="L8" s="15"/>
      <c r="M8" s="15"/>
      <c r="N8" s="15"/>
      <c r="O8" s="15"/>
      <c r="P8" s="2"/>
      <c r="Q8" s="2"/>
      <c r="R8" s="2"/>
    </row>
    <row r="9" spans="1:18" x14ac:dyDescent="0.25">
      <c r="A9" s="20"/>
      <c r="B9" s="20"/>
      <c r="C9" s="20"/>
      <c r="D9" s="20"/>
      <c r="E9" s="21"/>
      <c r="F9" s="21"/>
      <c r="G9" s="21"/>
      <c r="H9" s="21"/>
      <c r="I9" s="13"/>
      <c r="J9" s="13"/>
      <c r="K9" s="13"/>
      <c r="L9" s="13"/>
      <c r="M9" s="13"/>
      <c r="N9" s="13"/>
      <c r="O9" s="13"/>
      <c r="P9" s="2"/>
      <c r="Q9" s="2"/>
      <c r="R9" s="2"/>
    </row>
    <row r="10" spans="1:18" ht="6.95" customHeight="1" x14ac:dyDescent="0.25">
      <c r="A10" s="5"/>
      <c r="B10" s="8"/>
      <c r="C10" s="8"/>
      <c r="D10" s="8"/>
      <c r="E10" s="7"/>
      <c r="F10" s="7"/>
      <c r="G10" s="7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26" t="s">
        <v>12</v>
      </c>
      <c r="B11" s="27"/>
      <c r="C11" s="8"/>
      <c r="D11" s="8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5.0999999999999996" customHeight="1" x14ac:dyDescent="0.25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8.1" customHeight="1" x14ac:dyDescent="0.25">
      <c r="A13" s="116" t="s">
        <v>5</v>
      </c>
      <c r="B13" s="113" t="s">
        <v>0</v>
      </c>
      <c r="C13" s="113" t="s">
        <v>1</v>
      </c>
      <c r="D13" s="113" t="s">
        <v>2</v>
      </c>
      <c r="E13" s="113" t="s">
        <v>3</v>
      </c>
      <c r="F13" s="113" t="s">
        <v>4</v>
      </c>
      <c r="G13" s="113" t="s">
        <v>6</v>
      </c>
      <c r="H13" s="113" t="s">
        <v>21</v>
      </c>
      <c r="I13" s="111" t="s">
        <v>22</v>
      </c>
      <c r="J13" s="112"/>
      <c r="K13" s="111" t="s">
        <v>23</v>
      </c>
      <c r="L13" s="112"/>
      <c r="M13" s="111" t="s">
        <v>24</v>
      </c>
      <c r="N13" s="112"/>
      <c r="O13" s="113" t="s">
        <v>20</v>
      </c>
      <c r="P13" s="2"/>
      <c r="Q13" s="2"/>
      <c r="R13" s="2"/>
    </row>
    <row r="14" spans="1:18" ht="24" x14ac:dyDescent="0.25">
      <c r="A14" s="117"/>
      <c r="B14" s="114"/>
      <c r="C14" s="114"/>
      <c r="D14" s="114"/>
      <c r="E14" s="114"/>
      <c r="F14" s="114"/>
      <c r="G14" s="114"/>
      <c r="H14" s="114"/>
      <c r="I14" s="6" t="s">
        <v>7</v>
      </c>
      <c r="J14" s="6" t="s">
        <v>9</v>
      </c>
      <c r="K14" s="6" t="s">
        <v>7</v>
      </c>
      <c r="L14" s="6" t="s">
        <v>9</v>
      </c>
      <c r="M14" s="6" t="s">
        <v>8</v>
      </c>
      <c r="N14" s="6" t="s">
        <v>9</v>
      </c>
      <c r="O14" s="114"/>
      <c r="P14" s="2"/>
      <c r="Q14" s="2"/>
      <c r="R14" s="2"/>
    </row>
    <row r="15" spans="1:18" outlineLevel="1" x14ac:dyDescent="0.25">
      <c r="A15" s="40">
        <v>1</v>
      </c>
      <c r="B15" s="41">
        <v>41058</v>
      </c>
      <c r="C15" s="41">
        <v>41059</v>
      </c>
      <c r="D15" s="41">
        <v>42154</v>
      </c>
      <c r="E15" s="42">
        <v>80000000</v>
      </c>
      <c r="F15" s="42">
        <v>108865000</v>
      </c>
      <c r="G15" s="47">
        <f>F15/E15</f>
        <v>1.3608125</v>
      </c>
      <c r="H15" s="42">
        <v>80000000</v>
      </c>
      <c r="I15" s="48">
        <v>102.1392</v>
      </c>
      <c r="J15" s="46">
        <v>4.48E-2</v>
      </c>
      <c r="K15" s="43">
        <v>97.222999999999999</v>
      </c>
      <c r="L15" s="46">
        <v>6.2799999999999995E-2</v>
      </c>
      <c r="M15" s="43">
        <v>99.979900000000001</v>
      </c>
      <c r="N15" s="45">
        <v>5.2569999999999999E-2</v>
      </c>
      <c r="O15" s="46">
        <v>5.2499999999999998E-2</v>
      </c>
      <c r="P15" s="2"/>
      <c r="Q15" s="2"/>
      <c r="R15" s="2"/>
    </row>
    <row r="16" spans="1:18" outlineLevel="1" x14ac:dyDescent="0.25">
      <c r="A16" s="40">
        <v>2</v>
      </c>
      <c r="B16" s="41">
        <v>41631</v>
      </c>
      <c r="C16" s="41">
        <f>B16+1</f>
        <v>41632</v>
      </c>
      <c r="D16" s="41">
        <v>42728</v>
      </c>
      <c r="E16" s="42">
        <v>40000000</v>
      </c>
      <c r="F16" s="42">
        <v>58496000</v>
      </c>
      <c r="G16" s="47">
        <f>F16/E16</f>
        <v>1.4623999999999999</v>
      </c>
      <c r="H16" s="42">
        <v>40000000</v>
      </c>
      <c r="I16" s="48">
        <v>101.8235</v>
      </c>
      <c r="J16" s="46">
        <v>3.9E-2</v>
      </c>
      <c r="K16" s="43">
        <v>98.815399999999997</v>
      </c>
      <c r="L16" s="46">
        <v>4.9799999999999997E-2</v>
      </c>
      <c r="M16" s="43">
        <v>99.943299999999994</v>
      </c>
      <c r="N16" s="45">
        <v>4.5699999999999998E-2</v>
      </c>
      <c r="O16" s="46">
        <v>4.5499999999999999E-2</v>
      </c>
      <c r="P16" s="2"/>
      <c r="Q16" s="2"/>
      <c r="R16" s="2"/>
    </row>
    <row r="17" spans="1:18" outlineLevel="1" x14ac:dyDescent="0.25">
      <c r="A17" s="40">
        <v>3</v>
      </c>
      <c r="B17" s="41">
        <v>41884</v>
      </c>
      <c r="C17" s="41">
        <v>41885</v>
      </c>
      <c r="D17" s="41">
        <v>42981</v>
      </c>
      <c r="E17" s="42">
        <v>50000000</v>
      </c>
      <c r="F17" s="42">
        <v>83600000</v>
      </c>
      <c r="G17" s="47">
        <f>F17/E17</f>
        <v>1.6719999999999999</v>
      </c>
      <c r="H17" s="42">
        <v>50000000</v>
      </c>
      <c r="I17" s="48">
        <v>100.7008</v>
      </c>
      <c r="J17" s="46">
        <v>3.95E-2</v>
      </c>
      <c r="K17" s="43">
        <v>99.249799999999993</v>
      </c>
      <c r="L17" s="46">
        <v>4.4699999999999997E-2</v>
      </c>
      <c r="M17" s="43">
        <v>99.98</v>
      </c>
      <c r="N17" s="45">
        <v>4.2079999999999999E-2</v>
      </c>
      <c r="O17" s="46">
        <v>4.2000000000000003E-2</v>
      </c>
      <c r="P17" s="2"/>
      <c r="Q17" s="2"/>
      <c r="R17" s="2"/>
    </row>
    <row r="18" spans="1:18" outlineLevel="1" x14ac:dyDescent="0.25">
      <c r="A18" s="40">
        <v>4</v>
      </c>
      <c r="B18" s="41">
        <v>41975</v>
      </c>
      <c r="C18" s="41">
        <f>B18+1</f>
        <v>41976</v>
      </c>
      <c r="D18" s="41">
        <v>43072</v>
      </c>
      <c r="E18" s="42">
        <v>40000000</v>
      </c>
      <c r="F18" s="42">
        <v>58445000</v>
      </c>
      <c r="G18" s="47">
        <f>F18/E18</f>
        <v>1.461125</v>
      </c>
      <c r="H18" s="42">
        <v>40000000</v>
      </c>
      <c r="I18" s="48">
        <v>101.98560000000001</v>
      </c>
      <c r="J18" s="46">
        <v>3.2500000000000001E-2</v>
      </c>
      <c r="K18" s="43">
        <v>98.941599999999994</v>
      </c>
      <c r="L18" s="46">
        <v>4.3299999999999998E-2</v>
      </c>
      <c r="M18" s="43">
        <v>99.962299999999999</v>
      </c>
      <c r="N18" s="45">
        <v>3.95E-2</v>
      </c>
      <c r="O18" s="46">
        <v>3.95E-2</v>
      </c>
      <c r="P18" s="2"/>
      <c r="Q18" s="2"/>
      <c r="R18" s="2"/>
    </row>
    <row r="19" spans="1:18" outlineLevel="1" x14ac:dyDescent="0.25">
      <c r="A19" s="40">
        <v>5</v>
      </c>
      <c r="B19" s="41">
        <v>42136</v>
      </c>
      <c r="C19" s="41">
        <f>B19+1</f>
        <v>42137</v>
      </c>
      <c r="D19" s="41">
        <v>43233</v>
      </c>
      <c r="E19" s="42">
        <v>30000000</v>
      </c>
      <c r="F19" s="42">
        <v>80934000</v>
      </c>
      <c r="G19" s="47">
        <f>F19/E19</f>
        <v>2.6978</v>
      </c>
      <c r="H19" s="42">
        <v>30000000</v>
      </c>
      <c r="I19" s="48">
        <v>101.1443</v>
      </c>
      <c r="J19" s="46">
        <v>2.75E-2</v>
      </c>
      <c r="K19" s="43">
        <v>99.036699999999996</v>
      </c>
      <c r="L19" s="46">
        <v>3.49E-2</v>
      </c>
      <c r="M19" s="43">
        <v>99.981200000000001</v>
      </c>
      <c r="N19" s="45">
        <v>3.1570000000000001E-2</v>
      </c>
      <c r="O19" s="46">
        <v>3.15E-2</v>
      </c>
      <c r="P19" s="2"/>
      <c r="Q19" s="2"/>
      <c r="R19" s="2"/>
    </row>
    <row r="20" spans="1:18" outlineLevel="1" x14ac:dyDescent="0.25">
      <c r="A20" s="40">
        <v>6</v>
      </c>
      <c r="B20" s="41">
        <v>42157</v>
      </c>
      <c r="C20" s="41">
        <f>B20+1</f>
        <v>42158</v>
      </c>
      <c r="D20" s="41">
        <v>43254</v>
      </c>
      <c r="E20" s="42">
        <v>30000000</v>
      </c>
      <c r="F20" s="42">
        <v>62634000</v>
      </c>
      <c r="G20" s="47">
        <f t="shared" ref="G20:G26" si="1">F20/E20</f>
        <v>2.0878000000000001</v>
      </c>
      <c r="H20" s="42">
        <f>E20</f>
        <v>30000000</v>
      </c>
      <c r="I20" s="48">
        <v>101.87869999999999</v>
      </c>
      <c r="J20" s="46">
        <v>2.1499999999999998E-2</v>
      </c>
      <c r="K20" s="43">
        <v>99.005499999999998</v>
      </c>
      <c r="L20" s="46">
        <v>3.15E-2</v>
      </c>
      <c r="M20" s="43">
        <v>99.912700000000001</v>
      </c>
      <c r="N20" s="45">
        <v>2.8330000000000001E-2</v>
      </c>
      <c r="O20" s="46">
        <v>2.8000000000000001E-2</v>
      </c>
      <c r="P20" s="2"/>
      <c r="Q20" s="2"/>
      <c r="R20" s="2"/>
    </row>
    <row r="21" spans="1:18" outlineLevel="1" x14ac:dyDescent="0.25">
      <c r="A21" s="40">
        <v>7</v>
      </c>
      <c r="B21" s="41">
        <v>42355</v>
      </c>
      <c r="C21" s="41">
        <f>B21+1</f>
        <v>42356</v>
      </c>
      <c r="D21" s="41">
        <v>43452</v>
      </c>
      <c r="E21" s="42">
        <v>60000000</v>
      </c>
      <c r="F21" s="42">
        <v>93950000</v>
      </c>
      <c r="G21" s="47">
        <f t="shared" si="1"/>
        <v>1.5658333333333334</v>
      </c>
      <c r="H21" s="42">
        <f t="shared" ref="H21:H22" si="2">E21</f>
        <v>60000000</v>
      </c>
      <c r="I21" s="48">
        <v>101.7801</v>
      </c>
      <c r="J21" s="46">
        <v>1.5900000000000001E-2</v>
      </c>
      <c r="K21" s="43">
        <v>99.309799999999996</v>
      </c>
      <c r="L21" s="46">
        <v>2.4400000000000002E-2</v>
      </c>
      <c r="M21" s="43">
        <v>99.971800000000002</v>
      </c>
      <c r="N21" s="45">
        <v>2.2110000000000001E-2</v>
      </c>
      <c r="O21" s="46">
        <v>2.1999999999999999E-2</v>
      </c>
      <c r="P21" s="2"/>
      <c r="Q21" s="2"/>
      <c r="R21" s="2"/>
    </row>
    <row r="22" spans="1:18" outlineLevel="1" x14ac:dyDescent="0.25">
      <c r="A22" s="40">
        <v>8</v>
      </c>
      <c r="B22" s="41">
        <v>42731</v>
      </c>
      <c r="C22" s="41">
        <f t="shared" ref="C22" si="3">B22+1</f>
        <v>42732</v>
      </c>
      <c r="D22" s="41">
        <v>43827</v>
      </c>
      <c r="E22" s="42">
        <v>40000000</v>
      </c>
      <c r="F22" s="42">
        <v>99564000</v>
      </c>
      <c r="G22" s="49">
        <f t="shared" si="1"/>
        <v>2.4891000000000001</v>
      </c>
      <c r="H22" s="42">
        <f t="shared" si="2"/>
        <v>40000000</v>
      </c>
      <c r="I22" s="48">
        <v>101.4667</v>
      </c>
      <c r="J22" s="46">
        <v>2.4400000000000002E-2</v>
      </c>
      <c r="K22" s="43">
        <v>99.3185</v>
      </c>
      <c r="L22" s="46">
        <v>3.1899999999999998E-2</v>
      </c>
      <c r="M22" s="43">
        <v>99.881399999999999</v>
      </c>
      <c r="N22" s="45">
        <v>2.9919999999999999E-2</v>
      </c>
      <c r="O22" s="46">
        <v>2.9499999999999998E-2</v>
      </c>
      <c r="P22" s="2"/>
      <c r="Q22" s="2"/>
      <c r="R22" s="2"/>
    </row>
    <row r="23" spans="1:18" outlineLevel="1" x14ac:dyDescent="0.25">
      <c r="A23" s="40">
        <v>9</v>
      </c>
      <c r="B23" s="41">
        <v>43732</v>
      </c>
      <c r="C23" s="41">
        <v>43733</v>
      </c>
      <c r="D23" s="41">
        <v>44829</v>
      </c>
      <c r="E23" s="42">
        <v>30000000</v>
      </c>
      <c r="F23" s="42">
        <v>127250000</v>
      </c>
      <c r="G23" s="49">
        <f t="shared" si="1"/>
        <v>4.2416666666666663</v>
      </c>
      <c r="H23" s="42">
        <v>30000000</v>
      </c>
      <c r="I23" s="48">
        <v>101.1497</v>
      </c>
      <c r="J23" s="60">
        <v>9.9999999999999995E-7</v>
      </c>
      <c r="K23" s="43">
        <v>99.551599999999993</v>
      </c>
      <c r="L23" s="46">
        <v>2E-3</v>
      </c>
      <c r="M23" s="43">
        <v>99.860399999999998</v>
      </c>
      <c r="N23" s="45">
        <v>9.6699999999999998E-4</v>
      </c>
      <c r="O23" s="46">
        <v>5.0000000000000001E-4</v>
      </c>
      <c r="P23" s="2"/>
      <c r="Q23" s="2"/>
      <c r="R23" s="2"/>
    </row>
    <row r="24" spans="1:18" outlineLevel="1" x14ac:dyDescent="0.25">
      <c r="A24" s="40">
        <v>10</v>
      </c>
      <c r="B24" s="41">
        <v>43802</v>
      </c>
      <c r="C24" s="41">
        <v>43803</v>
      </c>
      <c r="D24" s="41">
        <v>44899</v>
      </c>
      <c r="E24" s="42">
        <v>40000000</v>
      </c>
      <c r="F24" s="42">
        <v>92001000</v>
      </c>
      <c r="G24" s="49">
        <f t="shared" si="1"/>
        <v>2.3000250000000002</v>
      </c>
      <c r="H24" s="42">
        <v>40000000</v>
      </c>
      <c r="I24" s="48">
        <v>100.1443</v>
      </c>
      <c r="J24" s="60">
        <v>1.9000000000000001E-5</v>
      </c>
      <c r="K24" s="43">
        <v>99.850300000000004</v>
      </c>
      <c r="L24" s="46">
        <v>1E-3</v>
      </c>
      <c r="M24" s="43">
        <v>99.971900000000005</v>
      </c>
      <c r="N24" s="45">
        <v>5.9000000000000003E-4</v>
      </c>
      <c r="O24" s="46">
        <v>5.0000000000000001E-4</v>
      </c>
      <c r="P24" s="2"/>
      <c r="Q24" s="2"/>
      <c r="R24" s="2"/>
    </row>
    <row r="25" spans="1:18" s="97" customFormat="1" outlineLevel="1" x14ac:dyDescent="0.25">
      <c r="A25" s="37">
        <v>11</v>
      </c>
      <c r="B25" s="67">
        <v>45230</v>
      </c>
      <c r="C25" s="67">
        <f>SUM(B25)+1</f>
        <v>45231</v>
      </c>
      <c r="D25" s="67">
        <v>46327</v>
      </c>
      <c r="E25" s="123">
        <v>50000000</v>
      </c>
      <c r="F25" s="68">
        <v>57530000</v>
      </c>
      <c r="G25" s="121">
        <f t="shared" si="1"/>
        <v>1.1506000000000001</v>
      </c>
      <c r="H25" s="123">
        <v>20000000</v>
      </c>
      <c r="I25" s="74">
        <v>100.85599999999999</v>
      </c>
      <c r="J25" s="72">
        <v>2.9000000000000001E-2</v>
      </c>
      <c r="K25" s="69">
        <v>99.293300000000002</v>
      </c>
      <c r="L25" s="72">
        <v>3.4500000000000003E-2</v>
      </c>
      <c r="M25" s="69">
        <v>99.894599999999997</v>
      </c>
      <c r="N25" s="71">
        <v>3.2379999999999999E-2</v>
      </c>
      <c r="O25" s="72">
        <v>3.2000000000000001E-2</v>
      </c>
      <c r="P25" s="122"/>
      <c r="Q25" s="122"/>
      <c r="R25" s="122"/>
    </row>
    <row r="26" spans="1:18" x14ac:dyDescent="0.25">
      <c r="A26" s="115" t="s">
        <v>13</v>
      </c>
      <c r="B26" s="115"/>
      <c r="C26" s="115"/>
      <c r="D26" s="115"/>
      <c r="E26" s="14">
        <f>SUM(E15:E25)</f>
        <v>490000000</v>
      </c>
      <c r="F26" s="14">
        <f>SUM(F15:F25)</f>
        <v>923269000</v>
      </c>
      <c r="G26" s="25">
        <f t="shared" si="1"/>
        <v>1.8842224489795918</v>
      </c>
      <c r="H26" s="14">
        <f>SUM(H15:H25)</f>
        <v>460000000</v>
      </c>
      <c r="I26" s="17"/>
      <c r="J26" s="18"/>
      <c r="K26" s="17"/>
      <c r="L26" s="17"/>
      <c r="M26" s="17"/>
      <c r="N26" s="17"/>
      <c r="O26" s="17"/>
    </row>
    <row r="27" spans="1:18" x14ac:dyDescent="0.25">
      <c r="A27" s="20"/>
      <c r="B27" s="20"/>
      <c r="C27" s="20"/>
      <c r="D27" s="20"/>
      <c r="E27" s="21"/>
      <c r="F27" s="21"/>
      <c r="G27" s="22"/>
      <c r="H27" s="21"/>
      <c r="I27" s="22"/>
      <c r="J27" s="23"/>
      <c r="K27" s="22"/>
      <c r="L27" s="22"/>
      <c r="M27" s="22"/>
      <c r="N27" s="22"/>
      <c r="O27" s="22"/>
    </row>
    <row r="28" spans="1:18" ht="6.95" customHeight="1" x14ac:dyDescent="0.25">
      <c r="A28" s="5"/>
    </row>
    <row r="29" spans="1:18" x14ac:dyDescent="0.25">
      <c r="A29" s="26" t="s">
        <v>14</v>
      </c>
      <c r="B29" s="28"/>
    </row>
    <row r="30" spans="1:18" ht="5.0999999999999996" customHeight="1" x14ac:dyDescent="0.25">
      <c r="A30" s="5"/>
    </row>
    <row r="31" spans="1:18" ht="38.1" customHeight="1" x14ac:dyDescent="0.25">
      <c r="A31" s="116" t="s">
        <v>5</v>
      </c>
      <c r="B31" s="113" t="s">
        <v>0</v>
      </c>
      <c r="C31" s="113" t="s">
        <v>1</v>
      </c>
      <c r="D31" s="113" t="s">
        <v>2</v>
      </c>
      <c r="E31" s="113" t="s">
        <v>3</v>
      </c>
      <c r="F31" s="113" t="s">
        <v>4</v>
      </c>
      <c r="G31" s="113" t="s">
        <v>6</v>
      </c>
      <c r="H31" s="113" t="s">
        <v>21</v>
      </c>
      <c r="I31" s="111" t="s">
        <v>22</v>
      </c>
      <c r="J31" s="112"/>
      <c r="K31" s="111" t="s">
        <v>23</v>
      </c>
      <c r="L31" s="112"/>
      <c r="M31" s="111" t="s">
        <v>24</v>
      </c>
      <c r="N31" s="112"/>
      <c r="O31" s="113" t="s">
        <v>20</v>
      </c>
    </row>
    <row r="32" spans="1:18" ht="24" x14ac:dyDescent="0.25">
      <c r="A32" s="117"/>
      <c r="B32" s="114"/>
      <c r="C32" s="114"/>
      <c r="D32" s="114"/>
      <c r="E32" s="114"/>
      <c r="F32" s="114"/>
      <c r="G32" s="114"/>
      <c r="H32" s="114"/>
      <c r="I32" s="6" t="s">
        <v>7</v>
      </c>
      <c r="J32" s="6" t="s">
        <v>9</v>
      </c>
      <c r="K32" s="6" t="s">
        <v>7</v>
      </c>
      <c r="L32" s="6" t="s">
        <v>9</v>
      </c>
      <c r="M32" s="6" t="s">
        <v>8</v>
      </c>
      <c r="N32" s="6" t="s">
        <v>9</v>
      </c>
      <c r="O32" s="114"/>
    </row>
    <row r="33" spans="1:15" outlineLevel="1" x14ac:dyDescent="0.25">
      <c r="A33" s="40">
        <v>1</v>
      </c>
      <c r="B33" s="41">
        <v>41086</v>
      </c>
      <c r="C33" s="41">
        <v>41087</v>
      </c>
      <c r="D33" s="41">
        <v>42913</v>
      </c>
      <c r="E33" s="42">
        <v>30000000</v>
      </c>
      <c r="F33" s="42">
        <v>42365000</v>
      </c>
      <c r="G33" s="50">
        <v>1.4121666666666666</v>
      </c>
      <c r="H33" s="42">
        <v>30000000</v>
      </c>
      <c r="I33" s="43">
        <v>101.7192</v>
      </c>
      <c r="J33" s="46">
        <v>5.7000000000000002E-2</v>
      </c>
      <c r="K33" s="43">
        <v>99.577699999999993</v>
      </c>
      <c r="L33" s="44">
        <v>6.2E-2</v>
      </c>
      <c r="M33" s="43">
        <v>99.819900000000004</v>
      </c>
      <c r="N33" s="45">
        <v>6.1420000000000002E-2</v>
      </c>
      <c r="O33" s="98">
        <v>6.0999999999999999E-2</v>
      </c>
    </row>
    <row r="34" spans="1:15" outlineLevel="1" x14ac:dyDescent="0.25">
      <c r="A34" s="40">
        <v>2</v>
      </c>
      <c r="B34" s="41">
        <v>41926</v>
      </c>
      <c r="C34" s="41">
        <f t="shared" ref="C34:C47" si="4">B34+1</f>
        <v>41927</v>
      </c>
      <c r="D34" s="41">
        <v>43753</v>
      </c>
      <c r="E34" s="42">
        <v>50000000</v>
      </c>
      <c r="F34" s="42">
        <v>67100000</v>
      </c>
      <c r="G34" s="50">
        <f>F34/E34</f>
        <v>1.3420000000000001</v>
      </c>
      <c r="H34" s="42">
        <v>50000000</v>
      </c>
      <c r="I34" s="43">
        <v>103.8434</v>
      </c>
      <c r="J34" s="46">
        <v>4.19E-2</v>
      </c>
      <c r="K34" s="43">
        <v>98.527000000000001</v>
      </c>
      <c r="L34" s="44">
        <v>5.3900000000000003E-2</v>
      </c>
      <c r="M34" s="43">
        <v>99.938900000000004</v>
      </c>
      <c r="N34" s="45">
        <v>5.0650000000000001E-2</v>
      </c>
      <c r="O34" s="99">
        <v>5.0500000000000003E-2</v>
      </c>
    </row>
    <row r="35" spans="1:15" outlineLevel="1" x14ac:dyDescent="0.25">
      <c r="A35" s="51">
        <v>3</v>
      </c>
      <c r="B35" s="52">
        <v>42234</v>
      </c>
      <c r="C35" s="52">
        <f t="shared" si="4"/>
        <v>42235</v>
      </c>
      <c r="D35" s="52">
        <v>44062</v>
      </c>
      <c r="E35" s="53">
        <v>20000000</v>
      </c>
      <c r="F35" s="53">
        <v>58560000</v>
      </c>
      <c r="G35" s="54">
        <f t="shared" ref="G35:G48" si="5">F35/E35</f>
        <v>2.9279999999999999</v>
      </c>
      <c r="H35" s="53">
        <f>E35</f>
        <v>20000000</v>
      </c>
      <c r="I35" s="55">
        <v>103.97709999999999</v>
      </c>
      <c r="J35" s="56">
        <v>2.4500000000000001E-2</v>
      </c>
      <c r="K35" s="55">
        <v>97.787099999999995</v>
      </c>
      <c r="L35" s="57">
        <v>3.7900000000000003E-2</v>
      </c>
      <c r="M35" s="55">
        <v>99.948899999999995</v>
      </c>
      <c r="N35" s="58">
        <v>3.3169999999999998E-2</v>
      </c>
      <c r="O35" s="100">
        <v>3.3000000000000002E-2</v>
      </c>
    </row>
    <row r="36" spans="1:15" outlineLevel="1" x14ac:dyDescent="0.25">
      <c r="A36" s="51">
        <v>4</v>
      </c>
      <c r="B36" s="52">
        <v>42297</v>
      </c>
      <c r="C36" s="52">
        <f t="shared" si="4"/>
        <v>42298</v>
      </c>
      <c r="D36" s="52">
        <v>44125</v>
      </c>
      <c r="E36" s="53">
        <v>30000000</v>
      </c>
      <c r="F36" s="53">
        <v>61300000</v>
      </c>
      <c r="G36" s="54">
        <f t="shared" si="5"/>
        <v>2.0433333333333334</v>
      </c>
      <c r="H36" s="53">
        <f>E36</f>
        <v>30000000</v>
      </c>
      <c r="I36" s="55">
        <v>102.6174</v>
      </c>
      <c r="J36" s="56">
        <v>2.4899999999999999E-2</v>
      </c>
      <c r="K36" s="55">
        <v>99.0839</v>
      </c>
      <c r="L36" s="57">
        <v>3.2500000000000001E-2</v>
      </c>
      <c r="M36" s="55">
        <v>99.978899999999996</v>
      </c>
      <c r="N36" s="58">
        <v>3.056E-2</v>
      </c>
      <c r="O36" s="100">
        <v>3.0499999999999999E-2</v>
      </c>
    </row>
    <row r="37" spans="1:15" outlineLevel="1" x14ac:dyDescent="0.25">
      <c r="A37" s="51">
        <v>5</v>
      </c>
      <c r="B37" s="52">
        <v>42346</v>
      </c>
      <c r="C37" s="52">
        <f t="shared" si="4"/>
        <v>42347</v>
      </c>
      <c r="D37" s="52">
        <v>44174</v>
      </c>
      <c r="E37" s="53">
        <v>70000000</v>
      </c>
      <c r="F37" s="53">
        <v>142600000</v>
      </c>
      <c r="G37" s="54">
        <f t="shared" si="5"/>
        <v>2.0371428571428569</v>
      </c>
      <c r="H37" s="53">
        <f t="shared" ref="H37:H47" si="6">E37</f>
        <v>70000000</v>
      </c>
      <c r="I37" s="55">
        <v>101.92659999999999</v>
      </c>
      <c r="J37" s="56">
        <v>2.29E-2</v>
      </c>
      <c r="K37" s="55">
        <v>99.121300000000005</v>
      </c>
      <c r="L37" s="57">
        <v>2.8899999999999999E-2</v>
      </c>
      <c r="M37" s="55">
        <v>99.979900000000001</v>
      </c>
      <c r="N37" s="58">
        <v>2.7050000000000001E-2</v>
      </c>
      <c r="O37" s="100">
        <v>2.7E-2</v>
      </c>
    </row>
    <row r="38" spans="1:15" outlineLevel="1" x14ac:dyDescent="0.25">
      <c r="A38" s="40">
        <v>6</v>
      </c>
      <c r="B38" s="41">
        <v>42514</v>
      </c>
      <c r="C38" s="41">
        <f t="shared" si="4"/>
        <v>42515</v>
      </c>
      <c r="D38" s="41">
        <v>44341</v>
      </c>
      <c r="E38" s="42">
        <v>40000000</v>
      </c>
      <c r="F38" s="42">
        <v>100000000</v>
      </c>
      <c r="G38" s="64">
        <f t="shared" si="5"/>
        <v>2.5</v>
      </c>
      <c r="H38" s="42">
        <f t="shared" si="6"/>
        <v>40000000</v>
      </c>
      <c r="I38" s="43">
        <v>100.52460000000001</v>
      </c>
      <c r="J38" s="46">
        <v>1.7399999999999999E-2</v>
      </c>
      <c r="K38" s="43">
        <v>99.336799999999997</v>
      </c>
      <c r="L38" s="44">
        <v>1.9900000000000001E-2</v>
      </c>
      <c r="M38" s="43">
        <v>99.902199999999993</v>
      </c>
      <c r="N38" s="45">
        <v>1.8710000000000001E-2</v>
      </c>
      <c r="O38" s="99">
        <v>1.8499999999999999E-2</v>
      </c>
    </row>
    <row r="39" spans="1:15" outlineLevel="1" x14ac:dyDescent="0.25">
      <c r="A39" s="40">
        <v>7</v>
      </c>
      <c r="B39" s="41">
        <v>42724</v>
      </c>
      <c r="C39" s="41">
        <f t="shared" si="4"/>
        <v>42725</v>
      </c>
      <c r="D39" s="41">
        <v>44551</v>
      </c>
      <c r="E39" s="42">
        <v>60000000</v>
      </c>
      <c r="F39" s="42">
        <v>85080000</v>
      </c>
      <c r="G39" s="50">
        <f t="shared" si="5"/>
        <v>1.4179999999999999</v>
      </c>
      <c r="H39" s="42">
        <f t="shared" si="6"/>
        <v>60000000</v>
      </c>
      <c r="I39" s="43">
        <v>110.9023</v>
      </c>
      <c r="J39" s="46">
        <v>1.15E-2</v>
      </c>
      <c r="K39" s="43">
        <v>95.080500000000001</v>
      </c>
      <c r="L39" s="44">
        <v>4.5100000000000001E-2</v>
      </c>
      <c r="M39" s="43">
        <v>99.997600000000006</v>
      </c>
      <c r="N39" s="45">
        <v>3.4229999999999997E-2</v>
      </c>
      <c r="O39" s="99">
        <v>3.4000000000000002E-2</v>
      </c>
    </row>
    <row r="40" spans="1:15" outlineLevel="1" x14ac:dyDescent="0.25">
      <c r="A40" s="5">
        <v>8</v>
      </c>
      <c r="B40" s="3">
        <v>43096</v>
      </c>
      <c r="C40" s="3">
        <f t="shared" si="4"/>
        <v>43097</v>
      </c>
      <c r="D40" s="3">
        <v>44923</v>
      </c>
      <c r="E40" s="4">
        <v>30000000</v>
      </c>
      <c r="F40" s="4">
        <v>100470000</v>
      </c>
      <c r="G40" s="12">
        <f t="shared" si="5"/>
        <v>3.3490000000000002</v>
      </c>
      <c r="H40" s="4">
        <f t="shared" si="6"/>
        <v>30000000</v>
      </c>
      <c r="I40" s="31">
        <v>100.5339</v>
      </c>
      <c r="J40" s="10">
        <v>1.09E-2</v>
      </c>
      <c r="K40" s="31">
        <v>99.758399999999995</v>
      </c>
      <c r="L40" s="30">
        <v>1.2500000000000001E-2</v>
      </c>
      <c r="M40" s="31">
        <v>99.997200000000007</v>
      </c>
      <c r="N40" s="29">
        <v>1.2E-2</v>
      </c>
      <c r="O40" s="101">
        <v>1.2E-2</v>
      </c>
    </row>
    <row r="41" spans="1:15" s="85" customFormat="1" outlineLevel="1" x14ac:dyDescent="0.25">
      <c r="A41" s="77">
        <v>9</v>
      </c>
      <c r="B41" s="78">
        <v>43438</v>
      </c>
      <c r="C41" s="78">
        <f t="shared" si="4"/>
        <v>43439</v>
      </c>
      <c r="D41" s="78">
        <v>45265</v>
      </c>
      <c r="E41" s="79">
        <v>20000000</v>
      </c>
      <c r="F41" s="79">
        <v>83550000</v>
      </c>
      <c r="G41" s="80">
        <f t="shared" si="5"/>
        <v>4.1775000000000002</v>
      </c>
      <c r="H41" s="79">
        <f t="shared" si="6"/>
        <v>20000000</v>
      </c>
      <c r="I41" s="81">
        <v>100.2443</v>
      </c>
      <c r="J41" s="82">
        <v>8.5000000000000006E-3</v>
      </c>
      <c r="K41" s="81">
        <v>99.561999999999998</v>
      </c>
      <c r="L41" s="83">
        <v>9.9000000000000008E-3</v>
      </c>
      <c r="M41" s="81">
        <v>99.932000000000002</v>
      </c>
      <c r="N41" s="84">
        <v>9.1400000000000006E-3</v>
      </c>
      <c r="O41" s="102">
        <v>8.9999999999999993E-3</v>
      </c>
    </row>
    <row r="42" spans="1:15" outlineLevel="1" x14ac:dyDescent="0.25">
      <c r="A42" s="40">
        <v>10</v>
      </c>
      <c r="B42" s="41">
        <v>43781</v>
      </c>
      <c r="C42" s="41">
        <f t="shared" si="4"/>
        <v>43782</v>
      </c>
      <c r="D42" s="41">
        <v>45609</v>
      </c>
      <c r="E42" s="42">
        <v>30000000</v>
      </c>
      <c r="F42" s="42">
        <v>77000000</v>
      </c>
      <c r="G42" s="61">
        <f t="shared" si="5"/>
        <v>2.5666666666666669</v>
      </c>
      <c r="H42" s="42">
        <f t="shared" si="6"/>
        <v>30000000</v>
      </c>
      <c r="I42" s="43">
        <v>100.4986</v>
      </c>
      <c r="J42" s="46">
        <v>1E-3</v>
      </c>
      <c r="K42" s="43">
        <v>99.355900000000005</v>
      </c>
      <c r="L42" s="44">
        <v>3.3E-3</v>
      </c>
      <c r="M42" s="43">
        <v>99.918199999999999</v>
      </c>
      <c r="N42" s="45">
        <v>2.1700000000000001E-3</v>
      </c>
      <c r="O42" s="99">
        <v>2E-3</v>
      </c>
    </row>
    <row r="43" spans="1:15" outlineLevel="1" x14ac:dyDescent="0.25">
      <c r="A43" s="40">
        <v>11</v>
      </c>
      <c r="B43" s="41">
        <v>44005</v>
      </c>
      <c r="C43" s="41">
        <f t="shared" si="4"/>
        <v>44006</v>
      </c>
      <c r="D43" s="41">
        <v>45832</v>
      </c>
      <c r="E43" s="42">
        <v>30000000</v>
      </c>
      <c r="F43" s="42">
        <v>81000000</v>
      </c>
      <c r="G43" s="61">
        <f t="shared" si="5"/>
        <v>2.7</v>
      </c>
      <c r="H43" s="42">
        <f t="shared" si="6"/>
        <v>30000000</v>
      </c>
      <c r="I43" s="43">
        <v>100.7328</v>
      </c>
      <c r="J43" s="46">
        <v>8.5000000000000006E-3</v>
      </c>
      <c r="K43" s="43">
        <v>99.514799999999994</v>
      </c>
      <c r="L43" s="44">
        <v>1.0999999999999999E-2</v>
      </c>
      <c r="M43" s="43">
        <v>99.901200000000003</v>
      </c>
      <c r="N43" s="45">
        <v>1.0200000000000001E-2</v>
      </c>
      <c r="O43" s="99">
        <v>0.01</v>
      </c>
    </row>
    <row r="44" spans="1:15" outlineLevel="1" x14ac:dyDescent="0.25">
      <c r="A44" s="40">
        <v>12</v>
      </c>
      <c r="B44" s="41">
        <v>44082</v>
      </c>
      <c r="C44" s="41">
        <f t="shared" si="4"/>
        <v>44083</v>
      </c>
      <c r="D44" s="41">
        <v>45909</v>
      </c>
      <c r="E44" s="42">
        <v>40000000</v>
      </c>
      <c r="F44" s="42">
        <v>90279000</v>
      </c>
      <c r="G44" s="61">
        <f t="shared" si="5"/>
        <v>2.2569750000000002</v>
      </c>
      <c r="H44" s="42">
        <f t="shared" si="6"/>
        <v>40000000</v>
      </c>
      <c r="I44" s="43">
        <v>100.2936</v>
      </c>
      <c r="J44" s="46">
        <v>7.9000000000000008E-3</v>
      </c>
      <c r="K44" s="43">
        <v>99.561400000000006</v>
      </c>
      <c r="L44" s="44">
        <v>9.4000000000000004E-3</v>
      </c>
      <c r="M44" s="43">
        <v>99.996700000000004</v>
      </c>
      <c r="N44" s="45">
        <v>8.5070000000000007E-3</v>
      </c>
      <c r="O44" s="99">
        <v>8.5000000000000006E-3</v>
      </c>
    </row>
    <row r="45" spans="1:15" s="97" customFormat="1" outlineLevel="1" x14ac:dyDescent="0.25">
      <c r="A45" s="37">
        <v>13</v>
      </c>
      <c r="B45" s="67">
        <v>45098</v>
      </c>
      <c r="C45" s="67">
        <f t="shared" si="4"/>
        <v>45099</v>
      </c>
      <c r="D45" s="67">
        <v>46926</v>
      </c>
      <c r="E45" s="68">
        <v>30000000</v>
      </c>
      <c r="F45" s="68">
        <v>87020000</v>
      </c>
      <c r="G45" s="73">
        <f t="shared" si="5"/>
        <v>2.9006666666666665</v>
      </c>
      <c r="H45" s="68">
        <f t="shared" si="6"/>
        <v>30000000</v>
      </c>
      <c r="I45" s="69">
        <v>103.53279999999999</v>
      </c>
      <c r="J45" s="72">
        <v>2.1999999999999999E-2</v>
      </c>
      <c r="K45" s="69">
        <v>98.625799999999998</v>
      </c>
      <c r="L45" s="70">
        <v>3.2500000000000001E-2</v>
      </c>
      <c r="M45" s="69">
        <v>99.955600000000004</v>
      </c>
      <c r="N45" s="71">
        <v>2.9610000000000001E-2</v>
      </c>
      <c r="O45" s="107">
        <v>2.9499999999999998E-2</v>
      </c>
    </row>
    <row r="46" spans="1:15" s="97" customFormat="1" outlineLevel="1" x14ac:dyDescent="0.25">
      <c r="A46" s="37">
        <v>14</v>
      </c>
      <c r="B46" s="67">
        <v>45174</v>
      </c>
      <c r="C46" s="67">
        <f t="shared" si="4"/>
        <v>45175</v>
      </c>
      <c r="D46" s="67">
        <v>47002</v>
      </c>
      <c r="E46" s="68">
        <v>40000000</v>
      </c>
      <c r="F46" s="68">
        <v>108676000</v>
      </c>
      <c r="G46" s="73">
        <f t="shared" si="5"/>
        <v>2.7168999999999999</v>
      </c>
      <c r="H46" s="68">
        <f t="shared" si="6"/>
        <v>40000000</v>
      </c>
      <c r="I46" s="69">
        <v>101.68259999999999</v>
      </c>
      <c r="J46" s="72">
        <v>2.4899999999999999E-2</v>
      </c>
      <c r="K46" s="69">
        <v>99.078999999999994</v>
      </c>
      <c r="L46" s="70">
        <v>3.0499999999999999E-2</v>
      </c>
      <c r="M46" s="69">
        <v>99.989400000000003</v>
      </c>
      <c r="N46" s="71">
        <v>2.853E-2</v>
      </c>
      <c r="O46" s="107">
        <v>2.8500000000000001E-2</v>
      </c>
    </row>
    <row r="47" spans="1:15" s="97" customFormat="1" outlineLevel="1" x14ac:dyDescent="0.25">
      <c r="A47" s="37">
        <v>15</v>
      </c>
      <c r="B47" s="67">
        <v>45216</v>
      </c>
      <c r="C47" s="67">
        <f t="shared" si="4"/>
        <v>45217</v>
      </c>
      <c r="D47" s="67">
        <v>47044</v>
      </c>
      <c r="E47" s="68">
        <v>30000000</v>
      </c>
      <c r="F47" s="68">
        <v>53010000</v>
      </c>
      <c r="G47" s="75">
        <f t="shared" si="5"/>
        <v>1.7669999999999999</v>
      </c>
      <c r="H47" s="68">
        <f t="shared" si="6"/>
        <v>30000000</v>
      </c>
      <c r="I47" s="69">
        <v>103.0052</v>
      </c>
      <c r="J47" s="72">
        <v>2.9000000000000001E-2</v>
      </c>
      <c r="K47" s="69">
        <v>93.865600000000001</v>
      </c>
      <c r="L47" s="70">
        <v>4.9500000000000002E-2</v>
      </c>
      <c r="M47" s="69">
        <v>99.949299999999994</v>
      </c>
      <c r="N47" s="71">
        <v>3.569E-2</v>
      </c>
      <c r="O47" s="103">
        <v>3.5499999999999997E-2</v>
      </c>
    </row>
    <row r="48" spans="1:15" x14ac:dyDescent="0.25">
      <c r="A48" s="115" t="s">
        <v>15</v>
      </c>
      <c r="B48" s="115"/>
      <c r="C48" s="115"/>
      <c r="D48" s="115"/>
      <c r="E48" s="14">
        <f>SUM(E33:E47)</f>
        <v>550000000</v>
      </c>
      <c r="F48" s="14">
        <f>SUM(F33:F47)</f>
        <v>1238010000</v>
      </c>
      <c r="G48" s="25">
        <f t="shared" si="5"/>
        <v>2.2509272727272727</v>
      </c>
      <c r="H48" s="14">
        <f>SUM(H33:H47)</f>
        <v>550000000</v>
      </c>
      <c r="I48" s="19"/>
      <c r="J48" s="19"/>
      <c r="K48" s="19"/>
      <c r="L48" s="19"/>
      <c r="M48" s="19"/>
      <c r="N48" s="19"/>
      <c r="O48" s="19"/>
    </row>
    <row r="49" spans="1:15" x14ac:dyDescent="0.25">
      <c r="A49" s="59"/>
      <c r="B49" s="59"/>
      <c r="C49" s="59"/>
      <c r="D49" s="59"/>
      <c r="E49" s="21"/>
      <c r="F49" s="21"/>
      <c r="G49" s="25"/>
      <c r="H49" s="21"/>
      <c r="I49" s="16"/>
      <c r="J49" s="16"/>
      <c r="K49" s="16"/>
      <c r="L49" s="16"/>
      <c r="M49" s="16"/>
      <c r="N49" s="16"/>
      <c r="O49" s="16"/>
    </row>
    <row r="50" spans="1:15" x14ac:dyDescent="0.25">
      <c r="A50" s="26" t="s">
        <v>28</v>
      </c>
      <c r="B50" s="28"/>
    </row>
    <row r="52" spans="1:15" x14ac:dyDescent="0.25">
      <c r="A52" s="116" t="s">
        <v>5</v>
      </c>
      <c r="B52" s="113" t="s">
        <v>0</v>
      </c>
      <c r="C52" s="113" t="s">
        <v>1</v>
      </c>
      <c r="D52" s="113" t="s">
        <v>2</v>
      </c>
      <c r="E52" s="113" t="s">
        <v>3</v>
      </c>
      <c r="F52" s="113" t="s">
        <v>4</v>
      </c>
      <c r="G52" s="113" t="s">
        <v>6</v>
      </c>
      <c r="H52" s="113" t="s">
        <v>21</v>
      </c>
      <c r="I52" s="111" t="s">
        <v>22</v>
      </c>
      <c r="J52" s="112"/>
      <c r="K52" s="111" t="s">
        <v>23</v>
      </c>
      <c r="L52" s="112"/>
      <c r="M52" s="111" t="s">
        <v>24</v>
      </c>
      <c r="N52" s="112"/>
      <c r="O52" s="113" t="s">
        <v>20</v>
      </c>
    </row>
    <row r="53" spans="1:15" ht="24" x14ac:dyDescent="0.25">
      <c r="A53" s="117"/>
      <c r="B53" s="114"/>
      <c r="C53" s="114"/>
      <c r="D53" s="114"/>
      <c r="E53" s="114"/>
      <c r="F53" s="114"/>
      <c r="G53" s="114"/>
      <c r="H53" s="114"/>
      <c r="I53" s="6" t="s">
        <v>7</v>
      </c>
      <c r="J53" s="6" t="s">
        <v>9</v>
      </c>
      <c r="K53" s="6" t="s">
        <v>7</v>
      </c>
      <c r="L53" s="6" t="s">
        <v>9</v>
      </c>
      <c r="M53" s="6" t="s">
        <v>8</v>
      </c>
      <c r="N53" s="6" t="s">
        <v>9</v>
      </c>
      <c r="O53" s="114"/>
    </row>
    <row r="54" spans="1:15" x14ac:dyDescent="0.25">
      <c r="A54" s="40">
        <v>1</v>
      </c>
      <c r="B54" s="41">
        <v>44026</v>
      </c>
      <c r="C54" s="41">
        <f>B54+1</f>
        <v>44027</v>
      </c>
      <c r="D54" s="41">
        <v>46218</v>
      </c>
      <c r="E54" s="42">
        <v>50000000</v>
      </c>
      <c r="F54" s="42">
        <v>64500000</v>
      </c>
      <c r="G54" s="61">
        <f>F54/E54</f>
        <v>1.29</v>
      </c>
      <c r="H54" s="42">
        <f>E54</f>
        <v>50000000</v>
      </c>
      <c r="I54" s="43">
        <v>100.9358</v>
      </c>
      <c r="J54" s="44">
        <v>7.9000000000000008E-3</v>
      </c>
      <c r="K54" s="43">
        <v>97.418899999999994</v>
      </c>
      <c r="L54" s="44">
        <v>1.4E-2</v>
      </c>
      <c r="M54" s="48">
        <v>99.930199999999999</v>
      </c>
      <c r="N54" s="45">
        <v>9.6299999999999997E-3</v>
      </c>
      <c r="O54" s="98">
        <v>9.4999999999999998E-3</v>
      </c>
    </row>
    <row r="55" spans="1:15" x14ac:dyDescent="0.25">
      <c r="A55" s="40">
        <v>2</v>
      </c>
      <c r="B55" s="41">
        <v>44376</v>
      </c>
      <c r="C55" s="41">
        <v>44377</v>
      </c>
      <c r="D55" s="41">
        <v>46568</v>
      </c>
      <c r="E55" s="42">
        <v>30000000</v>
      </c>
      <c r="F55" s="42">
        <v>68000000</v>
      </c>
      <c r="G55" s="61">
        <f>F55/E55</f>
        <v>2.2666666666666666</v>
      </c>
      <c r="H55" s="42">
        <v>30000000</v>
      </c>
      <c r="I55" s="43">
        <v>101.001</v>
      </c>
      <c r="J55" s="44">
        <v>5.7999999999999996E-3</v>
      </c>
      <c r="K55" s="43">
        <v>99.241900000000001</v>
      </c>
      <c r="L55" s="44">
        <v>8.8000000000000005E-3</v>
      </c>
      <c r="M55" s="48">
        <v>99.744600000000005</v>
      </c>
      <c r="N55" s="45">
        <v>7.9399999999999991E-3</v>
      </c>
      <c r="O55" s="99">
        <v>7.4999999999999997E-3</v>
      </c>
    </row>
    <row r="56" spans="1:15" s="95" customFormat="1" x14ac:dyDescent="0.25">
      <c r="A56" s="86">
        <v>3</v>
      </c>
      <c r="B56" s="87">
        <v>44740</v>
      </c>
      <c r="C56" s="87">
        <f>SUM(B56+1)</f>
        <v>44741</v>
      </c>
      <c r="D56" s="87">
        <v>46933</v>
      </c>
      <c r="E56" s="88">
        <v>30000000</v>
      </c>
      <c r="F56" s="88">
        <v>39400000</v>
      </c>
      <c r="G56" s="89">
        <f>F56/E56</f>
        <v>1.3133333333333332</v>
      </c>
      <c r="H56" s="88">
        <v>30000000</v>
      </c>
      <c r="I56" s="90">
        <v>109.2654</v>
      </c>
      <c r="J56" s="91">
        <v>1.0999999999999999E-2</v>
      </c>
      <c r="K56" s="90">
        <v>93.635300000000001</v>
      </c>
      <c r="L56" s="91">
        <v>3.9E-2</v>
      </c>
      <c r="M56" s="92">
        <v>99.881200000000007</v>
      </c>
      <c r="N56" s="93">
        <v>2.7380000000000002E-2</v>
      </c>
      <c r="O56" s="105">
        <v>2.7E-2</v>
      </c>
    </row>
    <row r="57" spans="1:15" s="97" customFormat="1" x14ac:dyDescent="0.25">
      <c r="A57" s="37">
        <v>4</v>
      </c>
      <c r="B57" s="67">
        <v>45202</v>
      </c>
      <c r="C57" s="67">
        <f>SUM(B57+1)</f>
        <v>45203</v>
      </c>
      <c r="D57" s="67">
        <v>47030</v>
      </c>
      <c r="E57" s="68">
        <v>30000000</v>
      </c>
      <c r="F57" s="68">
        <v>36020000</v>
      </c>
      <c r="G57" s="73">
        <f>F57/E57</f>
        <v>1.2006666666666668</v>
      </c>
      <c r="H57" s="68">
        <v>30000000</v>
      </c>
      <c r="I57" s="69">
        <v>103.67919999999999</v>
      </c>
      <c r="J57" s="70">
        <v>2.7799999999999998E-2</v>
      </c>
      <c r="K57" s="69">
        <v>95.802199999999999</v>
      </c>
      <c r="L57" s="70">
        <v>4.2500000000000003E-2</v>
      </c>
      <c r="M57" s="74">
        <v>99.824700000000007</v>
      </c>
      <c r="N57" s="71">
        <v>3.49E-2</v>
      </c>
      <c r="O57" s="103">
        <v>3.4500000000000003E-2</v>
      </c>
    </row>
    <row r="58" spans="1:15" x14ac:dyDescent="0.25">
      <c r="A58" s="115" t="s">
        <v>29</v>
      </c>
      <c r="B58" s="115"/>
      <c r="C58" s="115"/>
      <c r="D58" s="115"/>
      <c r="E58" s="14">
        <f>SUM(E54:E57)</f>
        <v>140000000</v>
      </c>
      <c r="F58" s="14">
        <f>SUM(F54:F57)</f>
        <v>207920000</v>
      </c>
      <c r="G58" s="35">
        <f t="shared" ref="G58" si="7">F58/E58</f>
        <v>1.4851428571428571</v>
      </c>
      <c r="H58" s="14">
        <f>SUM(H54:H57)</f>
        <v>140000000</v>
      </c>
      <c r="I58" s="19"/>
      <c r="J58" s="19"/>
      <c r="K58" s="19"/>
      <c r="L58" s="19"/>
      <c r="M58" s="19"/>
      <c r="N58" s="19"/>
      <c r="O58" s="19"/>
    </row>
    <row r="59" spans="1:15" x14ac:dyDescent="0.25">
      <c r="A59" s="59"/>
      <c r="B59" s="59"/>
      <c r="C59" s="59"/>
      <c r="D59" s="59"/>
      <c r="E59" s="21"/>
      <c r="F59" s="21"/>
      <c r="G59" s="25"/>
      <c r="H59" s="21"/>
      <c r="I59" s="16"/>
      <c r="J59" s="16"/>
      <c r="K59" s="16"/>
      <c r="L59" s="16"/>
      <c r="M59" s="16"/>
      <c r="N59" s="16"/>
      <c r="O59" s="16"/>
    </row>
    <row r="60" spans="1:15" x14ac:dyDescent="0.25">
      <c r="A60" s="20"/>
      <c r="B60" s="20"/>
      <c r="C60" s="20"/>
      <c r="D60" s="20"/>
      <c r="E60" s="21"/>
      <c r="F60" s="21"/>
      <c r="G60" s="22"/>
      <c r="H60" s="21"/>
      <c r="I60" s="16"/>
      <c r="J60" s="16"/>
      <c r="K60" s="16"/>
      <c r="L60" s="16"/>
      <c r="M60" s="16"/>
      <c r="N60" s="16"/>
      <c r="O60" s="16"/>
    </row>
    <row r="61" spans="1:15" ht="6.95" customHeight="1" x14ac:dyDescent="0.25"/>
    <row r="62" spans="1:15" x14ac:dyDescent="0.25">
      <c r="A62" s="26" t="s">
        <v>17</v>
      </c>
      <c r="B62" s="28"/>
    </row>
    <row r="63" spans="1:15" ht="5.0999999999999996" customHeight="1" x14ac:dyDescent="0.25"/>
    <row r="64" spans="1:15" ht="38.1" customHeight="1" x14ac:dyDescent="0.25">
      <c r="A64" s="116" t="s">
        <v>5</v>
      </c>
      <c r="B64" s="113" t="s">
        <v>0</v>
      </c>
      <c r="C64" s="113" t="s">
        <v>1</v>
      </c>
      <c r="D64" s="113" t="s">
        <v>2</v>
      </c>
      <c r="E64" s="113" t="s">
        <v>3</v>
      </c>
      <c r="F64" s="113" t="s">
        <v>4</v>
      </c>
      <c r="G64" s="113" t="s">
        <v>6</v>
      </c>
      <c r="H64" s="113" t="s">
        <v>21</v>
      </c>
      <c r="I64" s="111" t="s">
        <v>22</v>
      </c>
      <c r="J64" s="112"/>
      <c r="K64" s="111" t="s">
        <v>23</v>
      </c>
      <c r="L64" s="112"/>
      <c r="M64" s="111" t="s">
        <v>24</v>
      </c>
      <c r="N64" s="112"/>
      <c r="O64" s="113" t="s">
        <v>20</v>
      </c>
    </row>
    <row r="65" spans="1:15" ht="24" x14ac:dyDescent="0.25">
      <c r="A65" s="117"/>
      <c r="B65" s="114"/>
      <c r="C65" s="114"/>
      <c r="D65" s="114"/>
      <c r="E65" s="114"/>
      <c r="F65" s="114"/>
      <c r="G65" s="114"/>
      <c r="H65" s="114"/>
      <c r="I65" s="6" t="s">
        <v>7</v>
      </c>
      <c r="J65" s="6" t="s">
        <v>9</v>
      </c>
      <c r="K65" s="6" t="s">
        <v>7</v>
      </c>
      <c r="L65" s="6" t="s">
        <v>9</v>
      </c>
      <c r="M65" s="6" t="s">
        <v>8</v>
      </c>
      <c r="N65" s="6" t="s">
        <v>9</v>
      </c>
      <c r="O65" s="114"/>
    </row>
    <row r="66" spans="1:15" outlineLevel="1" x14ac:dyDescent="0.25">
      <c r="A66" s="5">
        <v>1</v>
      </c>
      <c r="B66" s="3">
        <v>42334</v>
      </c>
      <c r="C66" s="3">
        <f>B66+1</f>
        <v>42335</v>
      </c>
      <c r="D66" s="3">
        <v>44892</v>
      </c>
      <c r="E66" s="4">
        <v>70000000</v>
      </c>
      <c r="F66" s="4">
        <v>132100000</v>
      </c>
      <c r="G66" s="34">
        <f>F66/E66</f>
        <v>1.8871428571428572</v>
      </c>
      <c r="H66" s="4">
        <f>E66</f>
        <v>70000000</v>
      </c>
      <c r="I66" s="31">
        <v>103.476</v>
      </c>
      <c r="J66" s="30">
        <v>3.2899999999999999E-2</v>
      </c>
      <c r="K66" s="31">
        <v>97.363600000000005</v>
      </c>
      <c r="L66" s="30">
        <v>4.2900000000000001E-2</v>
      </c>
      <c r="M66" s="11">
        <v>99.718800000000002</v>
      </c>
      <c r="N66" s="29">
        <v>3.8989999999999997E-2</v>
      </c>
      <c r="O66" s="104">
        <v>3.85E-2</v>
      </c>
    </row>
    <row r="67" spans="1:15" outlineLevel="1" x14ac:dyDescent="0.25">
      <c r="A67" s="40">
        <v>2</v>
      </c>
      <c r="B67" s="41">
        <v>43613</v>
      </c>
      <c r="C67" s="41">
        <f>B67+1</f>
        <v>43614</v>
      </c>
      <c r="D67" s="41">
        <v>46171</v>
      </c>
      <c r="E67" s="42">
        <v>30000000</v>
      </c>
      <c r="F67" s="42">
        <v>96600000</v>
      </c>
      <c r="G67" s="61">
        <f>F67/E67</f>
        <v>3.22</v>
      </c>
      <c r="H67" s="42">
        <v>30000000</v>
      </c>
      <c r="I67" s="43">
        <v>101.78700000000001</v>
      </c>
      <c r="J67" s="44">
        <v>4.8999999999999998E-3</v>
      </c>
      <c r="K67" s="43">
        <v>98.850099999999998</v>
      </c>
      <c r="L67" s="44">
        <v>9.1999999999999998E-3</v>
      </c>
      <c r="M67" s="48">
        <v>99.8827</v>
      </c>
      <c r="N67" s="45">
        <v>7.6800000000000002E-3</v>
      </c>
      <c r="O67" s="99">
        <v>7.4999999999999997E-3</v>
      </c>
    </row>
    <row r="68" spans="1:15" outlineLevel="1" x14ac:dyDescent="0.25">
      <c r="A68" s="40">
        <v>3</v>
      </c>
      <c r="B68" s="41">
        <v>43753</v>
      </c>
      <c r="C68" s="41">
        <v>43754</v>
      </c>
      <c r="D68" s="41">
        <v>46311</v>
      </c>
      <c r="E68" s="42">
        <v>40000000</v>
      </c>
      <c r="F68" s="42">
        <v>107800000</v>
      </c>
      <c r="G68" s="61">
        <f>F68/E68</f>
        <v>2.6949999999999998</v>
      </c>
      <c r="H68" s="42">
        <v>40000000</v>
      </c>
      <c r="I68" s="43">
        <v>101.7467</v>
      </c>
      <c r="J68" s="44">
        <v>5.0000000000000001E-4</v>
      </c>
      <c r="K68" s="43">
        <v>98.217699999999994</v>
      </c>
      <c r="L68" s="44">
        <v>5.5999999999999999E-3</v>
      </c>
      <c r="M68" s="48">
        <v>99.684700000000007</v>
      </c>
      <c r="N68" s="45">
        <v>3.46E-3</v>
      </c>
      <c r="O68" s="99">
        <v>3.0000000000000001E-3</v>
      </c>
    </row>
    <row r="69" spans="1:15" outlineLevel="1" x14ac:dyDescent="0.25">
      <c r="A69" s="40">
        <v>4</v>
      </c>
      <c r="B69" s="41">
        <v>43963</v>
      </c>
      <c r="C69" s="41">
        <v>43964</v>
      </c>
      <c r="D69" s="41">
        <v>46520</v>
      </c>
      <c r="E69" s="42">
        <v>20000000</v>
      </c>
      <c r="F69" s="42">
        <v>44801000</v>
      </c>
      <c r="G69" s="61">
        <f>F69/E69</f>
        <v>2.2400500000000001</v>
      </c>
      <c r="H69" s="42">
        <v>20000000</v>
      </c>
      <c r="I69" s="43">
        <v>101.6861</v>
      </c>
      <c r="J69" s="44">
        <v>0.01</v>
      </c>
      <c r="K69" s="43">
        <v>97.106700000000004</v>
      </c>
      <c r="L69" s="44">
        <v>1.6899999999999998E-2</v>
      </c>
      <c r="M69" s="48">
        <v>99.845399999999998</v>
      </c>
      <c r="N69" s="45">
        <v>1.2749999999999999E-2</v>
      </c>
      <c r="O69" s="99">
        <v>1.2500000000000001E-2</v>
      </c>
    </row>
    <row r="70" spans="1:15" outlineLevel="1" x14ac:dyDescent="0.25">
      <c r="A70" s="40">
        <v>5</v>
      </c>
      <c r="B70" s="41">
        <v>44096</v>
      </c>
      <c r="C70" s="41">
        <v>44097</v>
      </c>
      <c r="D70" s="41">
        <v>46653</v>
      </c>
      <c r="E70" s="42">
        <v>50000000</v>
      </c>
      <c r="F70" s="42">
        <v>77500000</v>
      </c>
      <c r="G70" s="61">
        <v>1.55</v>
      </c>
      <c r="H70" s="42">
        <v>50000000</v>
      </c>
      <c r="I70" s="43">
        <v>101.0795</v>
      </c>
      <c r="J70" s="44">
        <v>9.9000000000000008E-3</v>
      </c>
      <c r="K70" s="43">
        <v>98.338499999999996</v>
      </c>
      <c r="L70" s="44">
        <v>1.4E-2</v>
      </c>
      <c r="M70" s="48">
        <v>99.681799999999996</v>
      </c>
      <c r="N70" s="45">
        <v>1.1979999999999999E-2</v>
      </c>
      <c r="O70" s="99">
        <v>1.15E-2</v>
      </c>
    </row>
    <row r="71" spans="1:15" outlineLevel="1" x14ac:dyDescent="0.25">
      <c r="A71" s="40">
        <v>6</v>
      </c>
      <c r="B71" s="41">
        <v>44313</v>
      </c>
      <c r="C71" s="41">
        <v>44314</v>
      </c>
      <c r="D71" s="41">
        <v>46871</v>
      </c>
      <c r="E71" s="42">
        <v>30000000</v>
      </c>
      <c r="F71" s="42">
        <v>69500000</v>
      </c>
      <c r="G71" s="61">
        <f>F71/E71</f>
        <v>2.3166666666666669</v>
      </c>
      <c r="H71" s="42">
        <v>30000000</v>
      </c>
      <c r="I71" s="43">
        <v>100.40479999999999</v>
      </c>
      <c r="J71" s="44">
        <v>9.9000000000000008E-3</v>
      </c>
      <c r="K71" s="43">
        <v>99.396100000000004</v>
      </c>
      <c r="L71" s="44">
        <v>1.14E-2</v>
      </c>
      <c r="M71" s="48">
        <v>99.892099999999999</v>
      </c>
      <c r="N71" s="45">
        <v>1.0659999999999999E-2</v>
      </c>
      <c r="O71" s="99">
        <v>1.0500000000000001E-2</v>
      </c>
    </row>
    <row r="72" spans="1:15" s="95" customFormat="1" outlineLevel="1" x14ac:dyDescent="0.25">
      <c r="A72" s="86">
        <v>7</v>
      </c>
      <c r="B72" s="87">
        <v>44747</v>
      </c>
      <c r="C72" s="87">
        <f>SUM(B72+1)</f>
        <v>44748</v>
      </c>
      <c r="D72" s="87">
        <v>47305</v>
      </c>
      <c r="E72" s="88">
        <v>30000000</v>
      </c>
      <c r="F72" s="88">
        <v>40700000</v>
      </c>
      <c r="G72" s="89">
        <f>F72/E72</f>
        <v>1.3566666666666667</v>
      </c>
      <c r="H72" s="88">
        <v>30000000</v>
      </c>
      <c r="I72" s="90">
        <v>111.1542</v>
      </c>
      <c r="J72" s="91">
        <v>1.7500000000000002E-2</v>
      </c>
      <c r="K72" s="90">
        <v>94.329700000000003</v>
      </c>
      <c r="L72" s="91">
        <v>4.3999999999999997E-2</v>
      </c>
      <c r="M72" s="92">
        <v>99.921700000000001</v>
      </c>
      <c r="N72" s="93">
        <v>3.4819999999999997E-2</v>
      </c>
      <c r="O72" s="105">
        <v>3.4500000000000003E-2</v>
      </c>
    </row>
    <row r="73" spans="1:15" s="97" customFormat="1" outlineLevel="1" x14ac:dyDescent="0.25">
      <c r="A73" s="37">
        <v>8</v>
      </c>
      <c r="B73" s="67">
        <v>45055</v>
      </c>
      <c r="C73" s="67">
        <f>SUM(B73+1)</f>
        <v>45056</v>
      </c>
      <c r="D73" s="67">
        <v>47613</v>
      </c>
      <c r="E73" s="68">
        <v>30000000</v>
      </c>
      <c r="F73" s="68">
        <v>83515000</v>
      </c>
      <c r="G73" s="73">
        <f>F73/E73</f>
        <v>2.7838333333333334</v>
      </c>
      <c r="H73" s="68">
        <v>30000000</v>
      </c>
      <c r="I73" s="69">
        <v>107.02379999999999</v>
      </c>
      <c r="J73" s="70">
        <v>2.5000000000000001E-2</v>
      </c>
      <c r="K73" s="69">
        <v>96.984099999999998</v>
      </c>
      <c r="L73" s="70">
        <v>4.1000000000000002E-2</v>
      </c>
      <c r="M73" s="74">
        <v>99.879300000000001</v>
      </c>
      <c r="N73" s="71">
        <v>3.6260000000000001E-2</v>
      </c>
      <c r="O73" s="107">
        <v>3.5999999999999997E-2</v>
      </c>
    </row>
    <row r="74" spans="1:15" s="97" customFormat="1" outlineLevel="1" x14ac:dyDescent="0.25">
      <c r="A74" s="37">
        <v>9</v>
      </c>
      <c r="B74" s="67">
        <v>45195</v>
      </c>
      <c r="C74" s="67">
        <f>SUM(B74+1)</f>
        <v>45196</v>
      </c>
      <c r="D74" s="67">
        <v>47753</v>
      </c>
      <c r="E74" s="68">
        <v>40000000</v>
      </c>
      <c r="F74" s="68">
        <v>70520000</v>
      </c>
      <c r="G74" s="73">
        <f>F74/E74</f>
        <v>1.7629999999999999</v>
      </c>
      <c r="H74" s="68">
        <v>40000000</v>
      </c>
      <c r="I74" s="69">
        <v>101.63120000000001</v>
      </c>
      <c r="J74" s="70">
        <v>2.9899999999999999E-2</v>
      </c>
      <c r="K74" s="69">
        <v>97.851299999999995</v>
      </c>
      <c r="L74" s="70">
        <v>3.5999999999999997E-2</v>
      </c>
      <c r="M74" s="74">
        <v>99.891199999999998</v>
      </c>
      <c r="N74" s="71">
        <v>3.2689999999999997E-2</v>
      </c>
      <c r="O74" s="103">
        <v>3.2500000000000001E-2</v>
      </c>
    </row>
    <row r="75" spans="1:15" x14ac:dyDescent="0.25">
      <c r="A75" s="115" t="s">
        <v>16</v>
      </c>
      <c r="B75" s="115"/>
      <c r="C75" s="115"/>
      <c r="D75" s="115"/>
      <c r="E75" s="14">
        <f>SUM(E66:E74)</f>
        <v>340000000</v>
      </c>
      <c r="F75" s="14">
        <f>SUM(F66:F74)</f>
        <v>723036000</v>
      </c>
      <c r="G75" s="35">
        <f t="shared" ref="G75" si="8">F75/E75</f>
        <v>2.1265764705882355</v>
      </c>
      <c r="H75" s="14">
        <f>SUM(H66:H74)</f>
        <v>340000000</v>
      </c>
      <c r="I75" s="19"/>
      <c r="J75" s="19"/>
      <c r="K75" s="19"/>
      <c r="L75" s="19"/>
      <c r="M75" s="19"/>
      <c r="N75" s="19"/>
      <c r="O75" s="19"/>
    </row>
    <row r="76" spans="1:15" x14ac:dyDescent="0.25">
      <c r="A76" s="20"/>
      <c r="B76" s="20"/>
      <c r="C76" s="20"/>
      <c r="D76" s="20"/>
      <c r="E76" s="21"/>
      <c r="F76" s="21"/>
      <c r="G76" s="21"/>
      <c r="H76" s="21"/>
      <c r="I76" s="16"/>
      <c r="J76" s="16"/>
      <c r="K76" s="16"/>
      <c r="L76" s="16"/>
      <c r="M76" s="16"/>
      <c r="N76" s="16"/>
      <c r="O76" s="16"/>
    </row>
    <row r="77" spans="1:15" ht="6.95" customHeight="1" x14ac:dyDescent="0.25"/>
    <row r="78" spans="1:15" x14ac:dyDescent="0.25">
      <c r="A78" s="26" t="s">
        <v>18</v>
      </c>
      <c r="B78" s="28"/>
    </row>
    <row r="79" spans="1:15" ht="5.0999999999999996" customHeight="1" x14ac:dyDescent="0.25"/>
    <row r="80" spans="1:15" ht="38.1" customHeight="1" x14ac:dyDescent="0.25">
      <c r="A80" s="116" t="s">
        <v>5</v>
      </c>
      <c r="B80" s="113" t="s">
        <v>0</v>
      </c>
      <c r="C80" s="113" t="s">
        <v>1</v>
      </c>
      <c r="D80" s="113" t="s">
        <v>2</v>
      </c>
      <c r="E80" s="113" t="s">
        <v>3</v>
      </c>
      <c r="F80" s="113" t="s">
        <v>4</v>
      </c>
      <c r="G80" s="113" t="s">
        <v>6</v>
      </c>
      <c r="H80" s="113" t="s">
        <v>21</v>
      </c>
      <c r="I80" s="111" t="s">
        <v>22</v>
      </c>
      <c r="J80" s="112"/>
      <c r="K80" s="111" t="s">
        <v>23</v>
      </c>
      <c r="L80" s="112"/>
      <c r="M80" s="111" t="s">
        <v>24</v>
      </c>
      <c r="N80" s="112"/>
      <c r="O80" s="113" t="s">
        <v>20</v>
      </c>
    </row>
    <row r="81" spans="1:15" ht="24" x14ac:dyDescent="0.25">
      <c r="A81" s="117"/>
      <c r="B81" s="114"/>
      <c r="C81" s="114"/>
      <c r="D81" s="114"/>
      <c r="E81" s="114"/>
      <c r="F81" s="114"/>
      <c r="G81" s="119"/>
      <c r="H81" s="114"/>
      <c r="I81" s="6" t="s">
        <v>7</v>
      </c>
      <c r="J81" s="6" t="s">
        <v>9</v>
      </c>
      <c r="K81" s="6" t="s">
        <v>7</v>
      </c>
      <c r="L81" s="6" t="s">
        <v>9</v>
      </c>
      <c r="M81" s="6" t="s">
        <v>8</v>
      </c>
      <c r="N81" s="6" t="s">
        <v>9</v>
      </c>
      <c r="O81" s="114"/>
    </row>
    <row r="82" spans="1:15" outlineLevel="1" x14ac:dyDescent="0.25">
      <c r="A82" s="40">
        <v>1</v>
      </c>
      <c r="B82" s="41">
        <v>43655</v>
      </c>
      <c r="C82" s="41">
        <v>43656</v>
      </c>
      <c r="D82" s="41">
        <v>47309</v>
      </c>
      <c r="E82" s="42">
        <v>30000000</v>
      </c>
      <c r="F82" s="42">
        <v>72800000</v>
      </c>
      <c r="G82" s="65">
        <f>F82/E82</f>
        <v>2.4266666666666667</v>
      </c>
      <c r="H82" s="42">
        <v>30000000</v>
      </c>
      <c r="I82" s="48">
        <v>101.0611</v>
      </c>
      <c r="J82" s="63">
        <v>6.8999999999999999E-3</v>
      </c>
      <c r="K82" s="48">
        <v>98.007300000000001</v>
      </c>
      <c r="L82" s="63">
        <v>1.01E-2</v>
      </c>
      <c r="M82" s="48">
        <v>99.536000000000001</v>
      </c>
      <c r="N82" s="63">
        <v>8.4899999999999993E-3</v>
      </c>
      <c r="O82" s="46">
        <v>8.0000000000000002E-3</v>
      </c>
    </row>
    <row r="83" spans="1:15" outlineLevel="1" x14ac:dyDescent="0.25">
      <c r="A83" s="40">
        <v>2</v>
      </c>
      <c r="B83" s="41">
        <v>44355</v>
      </c>
      <c r="C83" s="41">
        <v>44356</v>
      </c>
      <c r="D83" s="41">
        <v>48008</v>
      </c>
      <c r="E83" s="42">
        <v>30000000</v>
      </c>
      <c r="F83" s="42">
        <v>73800000</v>
      </c>
      <c r="G83" s="61">
        <f>F83/E83</f>
        <v>2.46</v>
      </c>
      <c r="H83" s="42">
        <v>30000000</v>
      </c>
      <c r="I83" s="48">
        <v>100.95180000000001</v>
      </c>
      <c r="J83" s="63">
        <v>9.4999999999999998E-3</v>
      </c>
      <c r="K83" s="48">
        <v>98.683800000000005</v>
      </c>
      <c r="L83" s="63">
        <v>1.1900000000000001E-2</v>
      </c>
      <c r="M83" s="48">
        <v>99.745400000000004</v>
      </c>
      <c r="N83" s="63">
        <v>1.077E-2</v>
      </c>
      <c r="O83" s="46">
        <v>1.0500000000000001E-2</v>
      </c>
    </row>
    <row r="84" spans="1:15" s="95" customFormat="1" outlineLevel="1" x14ac:dyDescent="0.25">
      <c r="A84" s="86">
        <v>3</v>
      </c>
      <c r="B84" s="87">
        <v>44733</v>
      </c>
      <c r="C84" s="87">
        <f>SUM(B84+1)</f>
        <v>44734</v>
      </c>
      <c r="D84" s="87">
        <v>48387</v>
      </c>
      <c r="E84" s="88">
        <v>30000000</v>
      </c>
      <c r="F84" s="88">
        <v>34800000</v>
      </c>
      <c r="G84" s="89">
        <f>F84/E84</f>
        <v>1.1599999999999999</v>
      </c>
      <c r="H84" s="88">
        <v>30000000</v>
      </c>
      <c r="I84" s="92">
        <v>105.124</v>
      </c>
      <c r="J84" s="96">
        <v>1.01E-2</v>
      </c>
      <c r="K84" s="92">
        <v>91.640299999999996</v>
      </c>
      <c r="L84" s="96">
        <v>2.5000000000000001E-2</v>
      </c>
      <c r="M84" s="92">
        <v>99.808000000000007</v>
      </c>
      <c r="N84" s="96">
        <v>1.5869999999999999E-2</v>
      </c>
      <c r="O84" s="94">
        <v>1.55E-2</v>
      </c>
    </row>
    <row r="85" spans="1:15" s="97" customFormat="1" outlineLevel="1" x14ac:dyDescent="0.25">
      <c r="A85" s="37">
        <v>4</v>
      </c>
      <c r="B85" s="67">
        <v>45069</v>
      </c>
      <c r="C85" s="67">
        <f>SUM(B85+1)</f>
        <v>45070</v>
      </c>
      <c r="D85" s="67">
        <v>48723</v>
      </c>
      <c r="E85" s="68">
        <v>20000000</v>
      </c>
      <c r="F85" s="68">
        <v>31416000</v>
      </c>
      <c r="G85" s="75">
        <f>F85/E85</f>
        <v>1.5708</v>
      </c>
      <c r="H85" s="68">
        <v>20000000</v>
      </c>
      <c r="I85" s="74">
        <v>107.33280000000001</v>
      </c>
      <c r="J85" s="76">
        <v>2.9000000000000001E-2</v>
      </c>
      <c r="K85" s="74">
        <v>92.564700000000002</v>
      </c>
      <c r="L85" s="76">
        <v>4.6899999999999997E-2</v>
      </c>
      <c r="M85" s="74">
        <v>99.802800000000005</v>
      </c>
      <c r="N85" s="76">
        <v>3.7900000000000003E-2</v>
      </c>
      <c r="O85" s="72">
        <v>3.7499999999999999E-2</v>
      </c>
    </row>
    <row r="86" spans="1:15" x14ac:dyDescent="0.25">
      <c r="A86" s="115" t="s">
        <v>19</v>
      </c>
      <c r="B86" s="115"/>
      <c r="C86" s="115"/>
      <c r="D86" s="115"/>
      <c r="E86" s="14">
        <f>SUM(E82:E85)</f>
        <v>110000000</v>
      </c>
      <c r="F86" s="14">
        <f>SUM(F82:F85)</f>
        <v>212816000</v>
      </c>
      <c r="G86" s="38">
        <f>F86/E86</f>
        <v>1.934690909090909</v>
      </c>
      <c r="H86" s="14">
        <f>SUM(H82:H85)</f>
        <v>110000000</v>
      </c>
      <c r="I86" s="19"/>
      <c r="J86" s="19"/>
      <c r="K86" s="19"/>
      <c r="L86" s="19"/>
      <c r="M86" s="19"/>
      <c r="N86" s="19"/>
      <c r="O86" s="19"/>
    </row>
    <row r="87" spans="1:15" x14ac:dyDescent="0.25">
      <c r="A87" s="59"/>
      <c r="B87" s="59"/>
      <c r="C87" s="59"/>
      <c r="D87" s="59"/>
      <c r="E87" s="21"/>
      <c r="F87" s="21"/>
      <c r="G87" s="38"/>
      <c r="H87" s="21"/>
      <c r="I87" s="16"/>
      <c r="J87" s="16"/>
      <c r="K87" s="16"/>
      <c r="L87" s="16"/>
      <c r="M87" s="16"/>
      <c r="N87" s="16"/>
      <c r="O87" s="16"/>
    </row>
    <row r="88" spans="1:15" x14ac:dyDescent="0.25">
      <c r="A88" s="26" t="s">
        <v>27</v>
      </c>
      <c r="B88" s="28"/>
    </row>
    <row r="90" spans="1:15" x14ac:dyDescent="0.25">
      <c r="A90" s="116" t="s">
        <v>5</v>
      </c>
      <c r="B90" s="113" t="s">
        <v>0</v>
      </c>
      <c r="C90" s="113" t="s">
        <v>1</v>
      </c>
      <c r="D90" s="113" t="s">
        <v>2</v>
      </c>
      <c r="E90" s="113" t="s">
        <v>3</v>
      </c>
      <c r="F90" s="113" t="s">
        <v>4</v>
      </c>
      <c r="G90" s="113" t="s">
        <v>6</v>
      </c>
      <c r="H90" s="113" t="s">
        <v>21</v>
      </c>
      <c r="I90" s="111" t="s">
        <v>22</v>
      </c>
      <c r="J90" s="112"/>
      <c r="K90" s="111" t="s">
        <v>23</v>
      </c>
      <c r="L90" s="112"/>
      <c r="M90" s="111" t="s">
        <v>24</v>
      </c>
      <c r="N90" s="112"/>
      <c r="O90" s="113" t="s">
        <v>20</v>
      </c>
    </row>
    <row r="91" spans="1:15" ht="15" customHeight="1" x14ac:dyDescent="0.25">
      <c r="A91" s="117"/>
      <c r="B91" s="114"/>
      <c r="C91" s="114"/>
      <c r="D91" s="114"/>
      <c r="E91" s="114"/>
      <c r="F91" s="114"/>
      <c r="G91" s="114"/>
      <c r="H91" s="114"/>
      <c r="I91" s="6" t="s">
        <v>7</v>
      </c>
      <c r="J91" s="6" t="s">
        <v>9</v>
      </c>
      <c r="K91" s="6" t="s">
        <v>7</v>
      </c>
      <c r="L91" s="6" t="s">
        <v>9</v>
      </c>
      <c r="M91" s="6" t="s">
        <v>8</v>
      </c>
      <c r="N91" s="6" t="s">
        <v>9</v>
      </c>
      <c r="O91" s="114"/>
    </row>
    <row r="92" spans="1:15" x14ac:dyDescent="0.25">
      <c r="A92" s="40">
        <v>1</v>
      </c>
      <c r="B92" s="41">
        <v>43991</v>
      </c>
      <c r="C92" s="41">
        <v>43992</v>
      </c>
      <c r="D92" s="41">
        <v>49470</v>
      </c>
      <c r="E92" s="42">
        <v>30000000</v>
      </c>
      <c r="F92" s="42">
        <v>56500000</v>
      </c>
      <c r="G92" s="62">
        <f>F92/E92</f>
        <v>1.8833333333333333</v>
      </c>
      <c r="H92" s="42">
        <v>30000000</v>
      </c>
      <c r="I92" s="48">
        <v>102.5235</v>
      </c>
      <c r="J92" s="63">
        <v>2.9899999999999999E-2</v>
      </c>
      <c r="K92" s="48">
        <v>97.665099999999995</v>
      </c>
      <c r="L92" s="63">
        <v>3.4000000000000002E-2</v>
      </c>
      <c r="M92" s="48">
        <v>99.623800000000003</v>
      </c>
      <c r="N92" s="63">
        <v>3.2329999999999998E-2</v>
      </c>
      <c r="O92" s="106">
        <v>3.2000000000000001E-2</v>
      </c>
    </row>
    <row r="93" spans="1:15" x14ac:dyDescent="0.25">
      <c r="A93" s="115" t="s">
        <v>19</v>
      </c>
      <c r="B93" s="115"/>
      <c r="C93" s="115"/>
      <c r="D93" s="115"/>
      <c r="E93" s="14">
        <f>SUM(E92:E92)</f>
        <v>30000000</v>
      </c>
      <c r="F93" s="14">
        <f>SUM(F92:F92)</f>
        <v>56500000</v>
      </c>
      <c r="G93" s="38">
        <f>F93/E93</f>
        <v>1.8833333333333333</v>
      </c>
      <c r="H93" s="14">
        <f>SUM(H92:H92)</f>
        <v>30000000</v>
      </c>
      <c r="I93" s="19"/>
      <c r="J93" s="19"/>
      <c r="K93" s="19"/>
      <c r="L93" s="19"/>
      <c r="M93" s="19"/>
      <c r="N93" s="19"/>
      <c r="O93" s="19"/>
    </row>
    <row r="95" spans="1:15" x14ac:dyDescent="0.25">
      <c r="A95" s="118" t="s">
        <v>25</v>
      </c>
      <c r="B95" s="118"/>
      <c r="C95" s="118"/>
      <c r="D95" s="118"/>
      <c r="E95" s="33">
        <f>SUM(E93+E86+E75+E58+E48+E26+E8)</f>
        <v>1720000000</v>
      </c>
      <c r="F95" s="33">
        <f>SUM(F93+F86+F75+F58+F48+F26+F8)</f>
        <v>3433866000</v>
      </c>
      <c r="G95" s="39">
        <f>F95/E95</f>
        <v>1.9964337209302325</v>
      </c>
      <c r="H95" s="33">
        <f>SUM(H93+H86+H75+H58+H48+H26+H8)</f>
        <v>1690000000</v>
      </c>
      <c r="I95" s="32"/>
      <c r="J95" s="32"/>
      <c r="K95" s="32"/>
      <c r="L95" s="32"/>
      <c r="M95" s="32"/>
      <c r="N95" s="32"/>
      <c r="O95" s="32"/>
    </row>
    <row r="97" spans="1:4" x14ac:dyDescent="0.25">
      <c r="A97" s="36" t="s">
        <v>26</v>
      </c>
    </row>
    <row r="98" spans="1:4" x14ac:dyDescent="0.25">
      <c r="A98" s="120" t="s">
        <v>30</v>
      </c>
      <c r="B98" s="120"/>
      <c r="C98" s="120"/>
      <c r="D98" s="120"/>
    </row>
  </sheetData>
  <mergeCells count="93">
    <mergeCell ref="A98:D98"/>
    <mergeCell ref="O4:O5"/>
    <mergeCell ref="O13:O14"/>
    <mergeCell ref="O31:O32"/>
    <mergeCell ref="O64:O65"/>
    <mergeCell ref="O80:O81"/>
    <mergeCell ref="K4:L4"/>
    <mergeCell ref="M4:N4"/>
    <mergeCell ref="A8:D8"/>
    <mergeCell ref="A4:A5"/>
    <mergeCell ref="B4:B5"/>
    <mergeCell ref="C4:C5"/>
    <mergeCell ref="D4:D5"/>
    <mergeCell ref="E4:E5"/>
    <mergeCell ref="F4:F5"/>
    <mergeCell ref="E13:E14"/>
    <mergeCell ref="G4:G5"/>
    <mergeCell ref="H4:H5"/>
    <mergeCell ref="I4:J4"/>
    <mergeCell ref="G13:G14"/>
    <mergeCell ref="H13:H14"/>
    <mergeCell ref="I13:J13"/>
    <mergeCell ref="M13:N13"/>
    <mergeCell ref="K31:L31"/>
    <mergeCell ref="M31:N31"/>
    <mergeCell ref="A48:D48"/>
    <mergeCell ref="A31:A32"/>
    <mergeCell ref="B31:B32"/>
    <mergeCell ref="C31:C32"/>
    <mergeCell ref="D31:D32"/>
    <mergeCell ref="E31:E32"/>
    <mergeCell ref="F31:F32"/>
    <mergeCell ref="A26:D26"/>
    <mergeCell ref="A13:A14"/>
    <mergeCell ref="B13:B14"/>
    <mergeCell ref="C13:C14"/>
    <mergeCell ref="D13:D14"/>
    <mergeCell ref="F13:F14"/>
    <mergeCell ref="F52:F53"/>
    <mergeCell ref="G52:G53"/>
    <mergeCell ref="H52:H53"/>
    <mergeCell ref="I52:J52"/>
    <mergeCell ref="K13:L13"/>
    <mergeCell ref="G31:G32"/>
    <mergeCell ref="H31:H32"/>
    <mergeCell ref="I31:J31"/>
    <mergeCell ref="K52:L52"/>
    <mergeCell ref="G64:G65"/>
    <mergeCell ref="H64:H65"/>
    <mergeCell ref="I64:J64"/>
    <mergeCell ref="M64:N64"/>
    <mergeCell ref="M80:N80"/>
    <mergeCell ref="F64:F65"/>
    <mergeCell ref="A86:D86"/>
    <mergeCell ref="A80:A81"/>
    <mergeCell ref="B80:B81"/>
    <mergeCell ref="C80:C81"/>
    <mergeCell ref="D80:D81"/>
    <mergeCell ref="A64:A65"/>
    <mergeCell ref="B64:B65"/>
    <mergeCell ref="C64:C65"/>
    <mergeCell ref="D64:D65"/>
    <mergeCell ref="E64:E65"/>
    <mergeCell ref="A93:D93"/>
    <mergeCell ref="A95:D95"/>
    <mergeCell ref="G80:G81"/>
    <mergeCell ref="H80:H81"/>
    <mergeCell ref="I80:J80"/>
    <mergeCell ref="F90:F91"/>
    <mergeCell ref="G90:G91"/>
    <mergeCell ref="H90:H91"/>
    <mergeCell ref="I90:J90"/>
    <mergeCell ref="A90:A91"/>
    <mergeCell ref="B90:B91"/>
    <mergeCell ref="C90:C91"/>
    <mergeCell ref="E80:E81"/>
    <mergeCell ref="F80:F81"/>
    <mergeCell ref="M52:N52"/>
    <mergeCell ref="O52:O53"/>
    <mergeCell ref="A58:D58"/>
    <mergeCell ref="D90:D91"/>
    <mergeCell ref="E90:E91"/>
    <mergeCell ref="A52:A53"/>
    <mergeCell ref="B52:B53"/>
    <mergeCell ref="C52:C53"/>
    <mergeCell ref="D52:D53"/>
    <mergeCell ref="E52:E53"/>
    <mergeCell ref="M90:N90"/>
    <mergeCell ref="O90:O91"/>
    <mergeCell ref="K80:L80"/>
    <mergeCell ref="K90:L90"/>
    <mergeCell ref="K64:L64"/>
    <mergeCell ref="A75:D75"/>
  </mergeCells>
  <pageMargins left="0.7" right="0.7" top="0.75" bottom="0.75" header="0.3" footer="0.3"/>
  <pageSetup paperSize="9" orientation="landscape" r:id="rId1"/>
  <headerFooter>
    <oddHeader>&amp;C&amp;"Times New Roman,Bold"&amp;20Rezultati aukcija  obveznica Federacije BiH</oddHeader>
    <oddFooter>Page &amp;P of &amp;N</oddFooter>
  </headerFooter>
  <rowBreaks count="2" manualBreakCount="2">
    <brk id="27" max="16383" man="1"/>
    <brk id="76" max="16383" man="1"/>
  </rowBreaks>
  <ignoredErrors>
    <ignoredError sqref="G8 G26 G48 G7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sažetak</vt:lpstr>
      <vt:lpstr>Rezultati aukcija obveznica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2023-11-01T12:06:11Z</dcterms:modified>
</cp:coreProperties>
</file>